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adisticas\Google Drive\AUTOEVALUACIÓN\Portal transparencia\Archivos para subir al portal\Presupuesto\"/>
    </mc:Choice>
  </mc:AlternateContent>
  <bookViews>
    <workbookView xWindow="0" yWindow="0" windowWidth="20400" windowHeight="6555"/>
  </bookViews>
  <sheets>
    <sheet name="FF11" sheetId="1" r:id="rId1"/>
    <sheet name="FF12" sheetId="2" r:id="rId2"/>
    <sheet name="Consolidado" sheetId="4" r:id="rId3"/>
  </sheets>
  <definedNames>
    <definedName name="_xlnm.Print_Area" localSheetId="0">'FF11'!$A$1:$E$44</definedName>
  </definedNames>
  <calcPr calcId="152511"/>
</workbook>
</file>

<file path=xl/calcChain.xml><?xml version="1.0" encoding="utf-8"?>
<calcChain xmlns="http://schemas.openxmlformats.org/spreadsheetml/2006/main">
  <c r="C8" i="1" l="1"/>
  <c r="C17" i="2" l="1"/>
  <c r="C9" i="2"/>
  <c r="C8" i="2" s="1"/>
  <c r="D38" i="2" l="1"/>
  <c r="D33" i="1" l="1"/>
  <c r="D38" i="4"/>
  <c r="D34" i="4"/>
  <c r="D35" i="4"/>
  <c r="C33" i="4"/>
  <c r="C34" i="4"/>
  <c r="C35" i="4"/>
  <c r="E33" i="2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D43" i="4"/>
  <c r="D42" i="4"/>
  <c r="D41" i="4"/>
  <c r="D39" i="4"/>
  <c r="D37" i="4"/>
  <c r="D36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C10" i="4"/>
  <c r="C11" i="4"/>
  <c r="C12" i="4"/>
  <c r="C13" i="4"/>
  <c r="C14" i="4"/>
  <c r="C15" i="4"/>
  <c r="C16" i="4"/>
  <c r="C17" i="4"/>
  <c r="C18" i="4"/>
  <c r="C19" i="4"/>
  <c r="C20" i="4"/>
  <c r="C21" i="4"/>
  <c r="E21" i="4" s="1"/>
  <c r="C22" i="4"/>
  <c r="C23" i="4"/>
  <c r="E23" i="4" s="1"/>
  <c r="C24" i="4"/>
  <c r="C25" i="4"/>
  <c r="E25" i="4" s="1"/>
  <c r="C26" i="4"/>
  <c r="C27" i="4"/>
  <c r="C28" i="4"/>
  <c r="C29" i="4"/>
  <c r="E29" i="4" s="1"/>
  <c r="C30" i="4"/>
  <c r="C31" i="4"/>
  <c r="E31" i="4" s="1"/>
  <c r="C32" i="4"/>
  <c r="C36" i="4"/>
  <c r="E36" i="4" s="1"/>
  <c r="C37" i="4"/>
  <c r="C38" i="4"/>
  <c r="C39" i="4"/>
  <c r="C40" i="4"/>
  <c r="C41" i="4"/>
  <c r="E41" i="4" s="1"/>
  <c r="C42" i="4"/>
  <c r="C43" i="4"/>
  <c r="D33" i="4" l="1"/>
  <c r="D8" i="1"/>
  <c r="E43" i="4"/>
  <c r="E20" i="4"/>
  <c r="E28" i="4"/>
  <c r="E30" i="4"/>
  <c r="E14" i="4"/>
  <c r="E19" i="4"/>
  <c r="E11" i="4"/>
  <c r="E18" i="4"/>
  <c r="E10" i="4"/>
  <c r="E16" i="4"/>
  <c r="E27" i="4"/>
  <c r="E35" i="4"/>
  <c r="E13" i="4"/>
  <c r="E26" i="4"/>
  <c r="E33" i="1"/>
  <c r="E15" i="4"/>
  <c r="E17" i="4"/>
  <c r="E12" i="4"/>
  <c r="E37" i="4"/>
  <c r="E24" i="4"/>
  <c r="E34" i="4"/>
  <c r="E33" i="4"/>
  <c r="E42" i="4"/>
  <c r="E32" i="4"/>
  <c r="E22" i="4"/>
  <c r="E38" i="4"/>
  <c r="E39" i="4"/>
  <c r="E32" i="2" l="1"/>
  <c r="E34" i="2"/>
  <c r="E35" i="2"/>
  <c r="E36" i="2"/>
  <c r="E37" i="2"/>
  <c r="E38" i="2"/>
  <c r="E39" i="2"/>
  <c r="E41" i="2"/>
  <c r="E42" i="2"/>
  <c r="E43" i="2"/>
  <c r="E25" i="2"/>
  <c r="E26" i="2"/>
  <c r="E27" i="2"/>
  <c r="E28" i="2"/>
  <c r="E29" i="2"/>
  <c r="E30" i="2"/>
  <c r="E31" i="2"/>
  <c r="D40" i="2" l="1"/>
  <c r="D8" i="2" s="1"/>
  <c r="D40" i="4" l="1"/>
  <c r="E40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40" i="4" l="1"/>
  <c r="D8" i="4"/>
  <c r="C9" i="4"/>
  <c r="C8" i="4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9" i="4" l="1"/>
  <c r="E8" i="4" s="1"/>
  <c r="E43" i="1" l="1"/>
  <c r="E9" i="1"/>
  <c r="E8" i="1" s="1"/>
  <c r="E9" i="2" l="1"/>
  <c r="E8" i="2" s="1"/>
</calcChain>
</file>

<file path=xl/sharedStrings.xml><?xml version="1.0" encoding="utf-8"?>
<sst xmlns="http://schemas.openxmlformats.org/spreadsheetml/2006/main" count="132" uniqueCount="53">
  <si>
    <t>Fuente de Financiamiento 1.1 "Tesoro Nacional"</t>
  </si>
  <si>
    <t>Dependencia</t>
  </si>
  <si>
    <t>Inciso</t>
  </si>
  <si>
    <t>TOTAL</t>
  </si>
  <si>
    <t>Fuente de Financiamiento 1.2 "Recursos Propios"</t>
  </si>
  <si>
    <t>Anexo I : Distribución del Crédito</t>
  </si>
  <si>
    <t>Anexo II : Distribución del Crédito</t>
  </si>
  <si>
    <t>Gastos en Personal</t>
  </si>
  <si>
    <t>40 - INSTITUTO DE NANOSISTEMAS</t>
  </si>
  <si>
    <t>Otros Gastos e Inversiones</t>
  </si>
  <si>
    <t>01 - UNIDAD CENTRAL</t>
  </si>
  <si>
    <t>16 - ESCUELA DE ECONOMÍA Y NEGOCIOS</t>
  </si>
  <si>
    <t>20 - ESCUELA DE HUMANIDADES</t>
  </si>
  <si>
    <t>21 - ESCUELA DE POLÍTICA Y GOBIERNO</t>
  </si>
  <si>
    <t>32 - INSTITUTO DE INVESTIGACIONES BIOTECNOLÓGICAS</t>
  </si>
  <si>
    <t>34 - INSTITUTO DE ALTOS ESTUDIOS SOCIALES</t>
  </si>
  <si>
    <t>35 - INSTITUTO DE CIENCIAS DE LA REHABILITACIÓN Y EL MOVIMIENTO</t>
  </si>
  <si>
    <t>36 - INSTITUTO DE CALIDAD INDUSTRIAL</t>
  </si>
  <si>
    <t>38 - INSTITUTO DE INVESTIGACIÓN E INGENIERÍA AMBIENTAL</t>
  </si>
  <si>
    <t>41 - INSTITUTO COLOMB</t>
  </si>
  <si>
    <t>42 - INSTITUTO DE TECNOLOGÍA EN DETECCIÓN Y ASTROPARTÍCULAS</t>
  </si>
  <si>
    <t>53 - INSTITUTO DE INVESTIGACIONES SOBRE EL PATRIMONIO CULTURAL</t>
  </si>
  <si>
    <t>54 - INSTITUTO DE ARTES MAURICIO KAGEL</t>
  </si>
  <si>
    <t>56 - CENTRO ASISTENCIAL UNIVERSITARIO</t>
  </si>
  <si>
    <t>58 - UNIDAD INTERDISCIPLINARIA DE SALUD</t>
  </si>
  <si>
    <t>55 - CENTRO UNIVERSITARIO SAN MARTÍN</t>
  </si>
  <si>
    <t>87 - FONDO DE AMORTIZACIÓN DE DEUDA</t>
  </si>
  <si>
    <t>93 - FONDO DE PLAN DE OBRAS E INVERSIONES</t>
  </si>
  <si>
    <t>97 - FONDO DE RESERVA JUDICIAL</t>
  </si>
  <si>
    <t>Total General</t>
  </si>
  <si>
    <t>37 - INSTITUTO DE TECNOLOGÍA NUCLEAR DAN BENINSON</t>
  </si>
  <si>
    <t>43 - INSTITUTO DE ESTUDIOS EN CIENCIAS JURIDICAS</t>
  </si>
  <si>
    <t>86 - FONDO DE FORTALECIMIENTO DE ACTIVIDAD CIENTIFICA</t>
  </si>
  <si>
    <t>57 - INSTITUTO DE ARQUITECTURA Y URBANISMO</t>
  </si>
  <si>
    <t>59 - ESCUELA SECUNDARIA TÉCNICA</t>
  </si>
  <si>
    <t>Anexo III : Distribución del Crédito</t>
  </si>
  <si>
    <t>91 - FONDO DE BECAS DE APOYO ECONÓMICO</t>
  </si>
  <si>
    <t>39 - INSTITUTO DE TRANSPORTE</t>
  </si>
  <si>
    <t>82 - FONDO DE INNOVACION PARA EL DESARROLLO TECNOLOGICO Y SOCIAL</t>
  </si>
  <si>
    <t>83 - FONDO DE INNOVACION PARA LA FORMACION</t>
  </si>
  <si>
    <t>81 - FONDO DE FOMENTO A EMPRENDEDORES</t>
  </si>
  <si>
    <t>84 - FONDO DE BECAS DE ESTUDIO</t>
  </si>
  <si>
    <t>89 - FONDO PROGRAMA INTERNACIONAL DE MOVILIDAD ESTUDIANTIL (PIME)</t>
  </si>
  <si>
    <t>31 - INSTITUTO DE TECNOLOGÍA JORGE SÁBATO</t>
  </si>
  <si>
    <t>79 - GASTOS GENERALES (UNIDADES ACADÉMICAS)</t>
  </si>
  <si>
    <t>79 - GASTOS GENERALES A PRORRATEAR (UNIDADES ACADÉMICAS)</t>
  </si>
  <si>
    <t>Consolidado Presupuesto 2019</t>
  </si>
  <si>
    <t>17 - ESCUELA DE CIENCIA Y TECNOLOGÍA</t>
  </si>
  <si>
    <t>43 - INSTITUTO DE ESTUDIOS EN CIENCIAS JURÍDICAS</t>
  </si>
  <si>
    <t>86 - FONDO DE FORTALECIMIENTO DE ACTIVIDAD CIENTÍFICA</t>
  </si>
  <si>
    <t>82 - FONDO DE INNOVACIÓN TECNOLÓGICO SOCIAL</t>
  </si>
  <si>
    <t>83 - FONDO DE INNOVACIÓN EDUCATIVA</t>
  </si>
  <si>
    <r>
      <rPr>
        <b/>
        <sz val="10"/>
        <rFont val="Arial"/>
        <family val="2"/>
      </rPr>
      <t xml:space="preserve">Fuente:  Pilagá, Dirección de Formulación y Evaluación Presupuestaria. </t>
    </r>
    <r>
      <rPr>
        <sz val="10"/>
        <rFont val="Arial"/>
        <family val="2"/>
      </rPr>
      <t>Secretaría Admiistrativa y Legal, UNSAM.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</si>
</sst>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_ * #,##0.00_ ;_ * \-#,##0.00_ ;_ * &quot;-&quot;??_ ;_ @_ 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u/>
      <sz val="12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4" fontId="3" fillId="0" borderId="0" xfId="0" applyNumberFormat="1" applyFont="1" applyFill="1" applyBorder="1"/>
    <xf numFmtId="3" fontId="0" fillId="0" borderId="0" xfId="0" applyNumberFormat="1"/>
    <xf numFmtId="0" fontId="0" fillId="0" borderId="0" xfId="0" applyFill="1" applyProtection="1"/>
    <xf numFmtId="3" fontId="0" fillId="0" borderId="0" xfId="0" applyNumberFormat="1" applyFill="1" applyProtection="1"/>
    <xf numFmtId="3" fontId="2" fillId="0" borderId="14" xfId="0" applyNumberFormat="1" applyFont="1" applyFill="1" applyBorder="1" applyAlignment="1">
      <alignment vertical="center"/>
    </xf>
    <xf numFmtId="164" fontId="2" fillId="0" borderId="7" xfId="0" applyNumberFormat="1" applyFont="1" applyBorder="1"/>
    <xf numFmtId="164" fontId="2" fillId="0" borderId="8" xfId="0" applyNumberFormat="1" applyFont="1" applyBorder="1"/>
    <xf numFmtId="3" fontId="2" fillId="0" borderId="3" xfId="0" applyNumberFormat="1" applyFont="1" applyFill="1" applyBorder="1" applyAlignment="1">
      <alignment vertical="center"/>
    </xf>
    <xf numFmtId="164" fontId="2" fillId="0" borderId="5" xfId="0" applyNumberFormat="1" applyFont="1" applyBorder="1"/>
    <xf numFmtId="164" fontId="2" fillId="0" borderId="4" xfId="0" applyNumberFormat="1" applyFont="1" applyBorder="1"/>
    <xf numFmtId="0" fontId="0" fillId="0" borderId="0" xfId="0"/>
    <xf numFmtId="3" fontId="0" fillId="0" borderId="0" xfId="0" applyNumberFormat="1"/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" fontId="5" fillId="2" borderId="0" xfId="0" applyNumberFormat="1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3" xfId="0" applyNumberFormat="1" applyFont="1" applyFill="1" applyBorder="1" applyAlignment="1">
      <alignment horizontal="center" vertical="center" wrapText="1"/>
    </xf>
    <xf numFmtId="0" fontId="0" fillId="5" borderId="0" xfId="0" applyFill="1"/>
    <xf numFmtId="3" fontId="2" fillId="0" borderId="15" xfId="0" applyNumberFormat="1" applyFont="1" applyFill="1" applyBorder="1" applyAlignment="1">
      <alignment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9" fontId="5" fillId="4" borderId="9" xfId="1" applyFont="1" applyFill="1" applyBorder="1" applyAlignment="1">
      <alignment horizontal="center"/>
    </xf>
    <xf numFmtId="9" fontId="5" fillId="4" borderId="6" xfId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9" fontId="5" fillId="3" borderId="9" xfId="1" applyFont="1" applyFill="1" applyBorder="1" applyAlignment="1">
      <alignment horizontal="center"/>
    </xf>
    <xf numFmtId="9" fontId="5" fillId="3" borderId="6" xfId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6" fillId="6" borderId="11" xfId="0" applyNumberFormat="1" applyFont="1" applyFill="1" applyBorder="1" applyAlignment="1">
      <alignment vertical="center"/>
    </xf>
    <xf numFmtId="4" fontId="6" fillId="6" borderId="10" xfId="0" applyNumberFormat="1" applyFont="1" applyFill="1" applyBorder="1" applyAlignment="1">
      <alignment horizontal="left" vertical="center"/>
    </xf>
    <xf numFmtId="0" fontId="6" fillId="0" borderId="0" xfId="0" applyFont="1"/>
    <xf numFmtId="4" fontId="6" fillId="0" borderId="0" xfId="0" applyNumberFormat="1" applyFont="1"/>
    <xf numFmtId="3" fontId="6" fillId="0" borderId="0" xfId="0" applyNumberFormat="1" applyFont="1"/>
    <xf numFmtId="3" fontId="2" fillId="0" borderId="2" xfId="0" applyNumberFormat="1" applyFont="1" applyFill="1" applyBorder="1" applyAlignment="1">
      <alignment vertical="center"/>
    </xf>
    <xf numFmtId="164" fontId="2" fillId="0" borderId="16" xfId="0" applyNumberFormat="1" applyFont="1" applyBorder="1"/>
    <xf numFmtId="164" fontId="2" fillId="0" borderId="17" xfId="0" applyNumberFormat="1" applyFont="1" applyBorder="1"/>
    <xf numFmtId="3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3" fontId="5" fillId="7" borderId="2" xfId="0" applyNumberFormat="1" applyFont="1" applyFill="1" applyBorder="1" applyAlignment="1">
      <alignment horizontal="center" vertical="center"/>
    </xf>
    <xf numFmtId="9" fontId="5" fillId="7" borderId="9" xfId="1" applyFont="1" applyFill="1" applyBorder="1" applyAlignment="1">
      <alignment horizontal="center"/>
    </xf>
    <xf numFmtId="9" fontId="5" fillId="7" borderId="6" xfId="1" applyFont="1" applyFill="1" applyBorder="1" applyAlignment="1">
      <alignment horizontal="center"/>
    </xf>
    <xf numFmtId="3" fontId="5" fillId="7" borderId="12" xfId="0" applyNumberFormat="1" applyFont="1" applyFill="1" applyBorder="1" applyAlignment="1">
      <alignment horizontal="center" vertical="center"/>
    </xf>
    <xf numFmtId="4" fontId="5" fillId="7" borderId="1" xfId="0" applyNumberFormat="1" applyFont="1" applyFill="1" applyBorder="1" applyAlignment="1">
      <alignment horizontal="center" vertical="center" wrapText="1"/>
    </xf>
    <xf numFmtId="4" fontId="5" fillId="7" borderId="13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Border="1"/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/Eudora/Attach/UNSAM-Logo-horiz.jpg%203%202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C:/Eudora/Attach/UNSAM-Logo-horiz.jpg%203%202.jpg" TargetMode="Externa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C:/Eudora/Attach/UNSAM-Logo-horiz.jpg%203%202.jpg" TargetMode="External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0</xdr:row>
      <xdr:rowOff>57150</xdr:rowOff>
    </xdr:from>
    <xdr:to>
      <xdr:col>4</xdr:col>
      <xdr:colOff>1073150</xdr:colOff>
      <xdr:row>5</xdr:row>
      <xdr:rowOff>3175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7067550" y="57150"/>
          <a:ext cx="1806575" cy="831850"/>
          <a:chOff x="4401" y="3956"/>
          <a:chExt cx="3840" cy="1898"/>
        </a:xfrm>
      </xdr:grpSpPr>
      <xdr:pic>
        <xdr:nvPicPr>
          <xdr:cNvPr id="3" name="Imagen 2" descr="file:///C:/Eudora/Attach/UNSAM-Logo-horiz.jpg%203%202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r:link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01" y="3956"/>
            <a:ext cx="3840" cy="18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1" y="4316"/>
            <a:ext cx="1440" cy="1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0</xdr:row>
      <xdr:rowOff>9525</xdr:rowOff>
    </xdr:from>
    <xdr:to>
      <xdr:col>4</xdr:col>
      <xdr:colOff>1127125</xdr:colOff>
      <xdr:row>4</xdr:row>
      <xdr:rowOff>152400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7200900" y="9525"/>
          <a:ext cx="1784350" cy="828675"/>
          <a:chOff x="4401" y="3956"/>
          <a:chExt cx="3840" cy="1898"/>
        </a:xfrm>
      </xdr:grpSpPr>
      <xdr:pic>
        <xdr:nvPicPr>
          <xdr:cNvPr id="3" name="Imagen 2" descr="file:///C:/Eudora/Attach/UNSAM-Logo-horiz.jpg%203%202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r:link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01" y="3956"/>
            <a:ext cx="3840" cy="18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1" y="4316"/>
            <a:ext cx="1440" cy="1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0</xdr:row>
      <xdr:rowOff>60325</xdr:rowOff>
    </xdr:from>
    <xdr:to>
      <xdr:col>4</xdr:col>
      <xdr:colOff>1146175</xdr:colOff>
      <xdr:row>4</xdr:row>
      <xdr:rowOff>171450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7258050" y="60325"/>
          <a:ext cx="1746250" cy="796925"/>
          <a:chOff x="4401" y="3956"/>
          <a:chExt cx="3840" cy="1898"/>
        </a:xfrm>
      </xdr:grpSpPr>
      <xdr:pic>
        <xdr:nvPicPr>
          <xdr:cNvPr id="3" name="Imagen 2" descr="file:///C:/Eudora/Attach/UNSAM-Logo-horiz.jpg%203%202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r:link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01" y="3956"/>
            <a:ext cx="3840" cy="18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1" y="4316"/>
            <a:ext cx="1440" cy="12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tabSelected="1" view="pageBreakPreview" zoomScaleNormal="100" zoomScaleSheetLayoutView="100" workbookViewId="0">
      <selection activeCell="G13" sqref="G13"/>
    </sheetView>
  </sheetViews>
  <sheetFormatPr baseColWidth="10" defaultRowHeight="12.75" x14ac:dyDescent="0.2"/>
  <cols>
    <col min="1" max="1" width="3.85546875" customWidth="1"/>
    <col min="2" max="2" width="72.85546875" bestFit="1" customWidth="1"/>
    <col min="3" max="4" width="20.140625" customWidth="1"/>
    <col min="5" max="5" width="19.5703125" bestFit="1" customWidth="1"/>
    <col min="6" max="6" width="14.42578125" bestFit="1" customWidth="1"/>
    <col min="7" max="7" width="17.85546875" bestFit="1" customWidth="1"/>
  </cols>
  <sheetData>
    <row r="1" spans="1:10" s="12" customFormat="1" x14ac:dyDescent="0.2">
      <c r="A1" s="21"/>
      <c r="B1" s="21"/>
      <c r="C1" s="21"/>
      <c r="D1" s="21"/>
      <c r="E1" s="21"/>
    </row>
    <row r="2" spans="1:10" s="12" customFormat="1" x14ac:dyDescent="0.2">
      <c r="A2" s="21"/>
      <c r="B2" s="21"/>
      <c r="C2" s="21"/>
      <c r="D2" s="21"/>
      <c r="E2" s="21"/>
    </row>
    <row r="4" spans="1:10" ht="15.75" x14ac:dyDescent="0.25">
      <c r="B4" s="32" t="s">
        <v>5</v>
      </c>
    </row>
    <row r="5" spans="1:10" ht="15.75" thickBot="1" x14ac:dyDescent="0.25">
      <c r="B5" s="31" t="s">
        <v>0</v>
      </c>
    </row>
    <row r="6" spans="1:10" x14ac:dyDescent="0.2">
      <c r="B6" s="23" t="s">
        <v>1</v>
      </c>
      <c r="C6" s="25" t="s">
        <v>2</v>
      </c>
      <c r="D6" s="25"/>
      <c r="E6" s="26"/>
    </row>
    <row r="7" spans="1:10" ht="25.5" x14ac:dyDescent="0.2">
      <c r="B7" s="24"/>
      <c r="C7" s="19" t="s">
        <v>7</v>
      </c>
      <c r="D7" s="19" t="s">
        <v>9</v>
      </c>
      <c r="E7" s="20" t="s">
        <v>29</v>
      </c>
    </row>
    <row r="8" spans="1:10" s="35" customFormat="1" ht="12.95" customHeight="1" thickBot="1" x14ac:dyDescent="0.25">
      <c r="B8" s="34" t="s">
        <v>3</v>
      </c>
      <c r="C8" s="33">
        <f>SUM(C9:C43)</f>
        <v>1280595302.8260701</v>
      </c>
      <c r="D8" s="33">
        <f t="shared" ref="D8:E8" si="0">SUM(D9:D43)</f>
        <v>238924423.17390001</v>
      </c>
      <c r="E8" s="33">
        <f t="shared" si="0"/>
        <v>1519519725.99997</v>
      </c>
      <c r="G8" s="36"/>
      <c r="H8" s="37"/>
    </row>
    <row r="9" spans="1:10" s="12" customFormat="1" ht="12.95" customHeight="1" x14ac:dyDescent="0.2">
      <c r="B9" s="38" t="s">
        <v>10</v>
      </c>
      <c r="C9" s="39">
        <v>367289030.29789555</v>
      </c>
      <c r="D9" s="39">
        <v>77933023</v>
      </c>
      <c r="E9" s="40">
        <f>+C9+D9</f>
        <v>445222053.29789555</v>
      </c>
      <c r="F9" s="1"/>
      <c r="G9" s="13"/>
      <c r="H9" s="1"/>
      <c r="I9" s="13"/>
      <c r="J9" s="1"/>
    </row>
    <row r="10" spans="1:10" ht="12.95" customHeight="1" x14ac:dyDescent="0.2">
      <c r="B10" s="9" t="s">
        <v>11</v>
      </c>
      <c r="C10" s="7">
        <v>102214703.40808554</v>
      </c>
      <c r="D10" s="7">
        <v>1200000</v>
      </c>
      <c r="E10" s="10">
        <f t="shared" ref="E10:E42" si="1">+C10+D10</f>
        <v>103414703.40808554</v>
      </c>
      <c r="F10" s="1"/>
      <c r="G10" s="3"/>
      <c r="H10" s="1"/>
      <c r="I10" s="3"/>
      <c r="J10" s="1"/>
    </row>
    <row r="11" spans="1:10" s="12" customFormat="1" ht="12.95" customHeight="1" x14ac:dyDescent="0.2">
      <c r="B11" s="9" t="s">
        <v>47</v>
      </c>
      <c r="C11" s="7">
        <v>151798665.14322358</v>
      </c>
      <c r="D11" s="7">
        <v>1200000</v>
      </c>
      <c r="E11" s="10">
        <f t="shared" si="1"/>
        <v>152998665.14322358</v>
      </c>
      <c r="F11" s="1"/>
      <c r="G11" s="13"/>
      <c r="H11" s="1"/>
      <c r="I11" s="13"/>
      <c r="J11" s="1"/>
    </row>
    <row r="12" spans="1:10" s="12" customFormat="1" ht="12.95" customHeight="1" x14ac:dyDescent="0.2">
      <c r="B12" s="9" t="s">
        <v>12</v>
      </c>
      <c r="C12" s="7">
        <v>137083189.49442109</v>
      </c>
      <c r="D12" s="7">
        <v>731254</v>
      </c>
      <c r="E12" s="10">
        <f t="shared" si="1"/>
        <v>137814443.49442109</v>
      </c>
      <c r="F12" s="1"/>
      <c r="G12" s="13"/>
      <c r="H12" s="1"/>
      <c r="I12" s="13"/>
      <c r="J12" s="1"/>
    </row>
    <row r="13" spans="1:10" s="12" customFormat="1" ht="12.95" customHeight="1" x14ac:dyDescent="0.2">
      <c r="B13" s="9" t="s">
        <v>13</v>
      </c>
      <c r="C13" s="7">
        <v>43883324.005733527</v>
      </c>
      <c r="D13" s="7">
        <v>735480</v>
      </c>
      <c r="E13" s="10">
        <f t="shared" si="1"/>
        <v>44618804.005733527</v>
      </c>
      <c r="F13" s="1"/>
      <c r="G13" s="13"/>
      <c r="H13" s="1"/>
      <c r="I13" s="13"/>
      <c r="J13" s="1"/>
    </row>
    <row r="14" spans="1:10" s="12" customFormat="1" ht="12.95" customHeight="1" x14ac:dyDescent="0.2">
      <c r="B14" s="9" t="s">
        <v>43</v>
      </c>
      <c r="C14" s="7">
        <v>34038471.200000003</v>
      </c>
      <c r="D14" s="7">
        <v>100104</v>
      </c>
      <c r="E14" s="10">
        <f t="shared" si="1"/>
        <v>34138575.200000003</v>
      </c>
      <c r="F14" s="1"/>
      <c r="G14" s="13"/>
      <c r="H14" s="1"/>
      <c r="I14" s="13"/>
      <c r="J14" s="1"/>
    </row>
    <row r="15" spans="1:10" s="12" customFormat="1" ht="12.95" customHeight="1" x14ac:dyDescent="0.2">
      <c r="B15" s="9" t="s">
        <v>14</v>
      </c>
      <c r="C15" s="7">
        <v>64431392.314273007</v>
      </c>
      <c r="D15" s="7">
        <v>3226625</v>
      </c>
      <c r="E15" s="10">
        <f t="shared" si="1"/>
        <v>67658017.314273</v>
      </c>
      <c r="F15" s="1"/>
      <c r="G15" s="13"/>
      <c r="H15" s="1"/>
      <c r="I15" s="13"/>
      <c r="J15" s="1"/>
    </row>
    <row r="16" spans="1:10" s="12" customFormat="1" ht="12.95" customHeight="1" x14ac:dyDescent="0.2">
      <c r="B16" s="9" t="s">
        <v>15</v>
      </c>
      <c r="C16" s="7">
        <v>60692093.221216641</v>
      </c>
      <c r="D16" s="7">
        <v>103539</v>
      </c>
      <c r="E16" s="10">
        <f t="shared" si="1"/>
        <v>60795632.221216641</v>
      </c>
      <c r="F16" s="1"/>
      <c r="G16" s="13"/>
      <c r="H16" s="1"/>
      <c r="I16" s="13"/>
      <c r="J16" s="1"/>
    </row>
    <row r="17" spans="2:10" s="12" customFormat="1" ht="12.95" customHeight="1" x14ac:dyDescent="0.2">
      <c r="B17" s="9" t="s">
        <v>16</v>
      </c>
      <c r="C17" s="7">
        <v>37904402.797839999</v>
      </c>
      <c r="D17" s="7">
        <v>186000</v>
      </c>
      <c r="E17" s="10">
        <f t="shared" si="1"/>
        <v>38090402.797839999</v>
      </c>
      <c r="F17" s="1"/>
      <c r="G17" s="13"/>
      <c r="H17" s="1"/>
      <c r="I17" s="13"/>
      <c r="J17" s="1"/>
    </row>
    <row r="18" spans="2:10" s="12" customFormat="1" ht="12.95" customHeight="1" x14ac:dyDescent="0.2">
      <c r="B18" s="9" t="s">
        <v>17</v>
      </c>
      <c r="C18" s="7">
        <v>20717677.617600001</v>
      </c>
      <c r="D18" s="7">
        <v>60000</v>
      </c>
      <c r="E18" s="10">
        <f t="shared" si="1"/>
        <v>20777677.617600001</v>
      </c>
      <c r="F18" s="1"/>
      <c r="G18" s="13"/>
      <c r="H18" s="1"/>
      <c r="I18" s="13"/>
      <c r="J18" s="1"/>
    </row>
    <row r="19" spans="2:10" s="12" customFormat="1" ht="12.95" customHeight="1" x14ac:dyDescent="0.2">
      <c r="B19" s="9" t="s">
        <v>30</v>
      </c>
      <c r="C19" s="7">
        <v>14478275.41</v>
      </c>
      <c r="D19" s="7">
        <v>60000</v>
      </c>
      <c r="E19" s="10">
        <f t="shared" si="1"/>
        <v>14538275.41</v>
      </c>
      <c r="F19" s="1"/>
      <c r="G19" s="13"/>
      <c r="H19" s="1"/>
      <c r="I19" s="13"/>
      <c r="J19" s="1"/>
    </row>
    <row r="20" spans="2:10" s="12" customFormat="1" ht="12.95" customHeight="1" x14ac:dyDescent="0.2">
      <c r="B20" s="9" t="s">
        <v>18</v>
      </c>
      <c r="C20" s="7">
        <v>36257776.986279748</v>
      </c>
      <c r="D20" s="7">
        <v>278805</v>
      </c>
      <c r="E20" s="10">
        <f t="shared" si="1"/>
        <v>36536581.986279748</v>
      </c>
      <c r="F20" s="1"/>
      <c r="G20" s="13"/>
      <c r="H20" s="1"/>
      <c r="I20" s="13"/>
      <c r="J20" s="1"/>
    </row>
    <row r="21" spans="2:10" s="12" customFormat="1" ht="12.95" customHeight="1" x14ac:dyDescent="0.2">
      <c r="B21" s="9" t="s">
        <v>37</v>
      </c>
      <c r="C21" s="7">
        <v>22472372.683599997</v>
      </c>
      <c r="D21" s="7">
        <v>60000</v>
      </c>
      <c r="E21" s="10">
        <f t="shared" si="1"/>
        <v>22532372.683599997</v>
      </c>
      <c r="F21" s="1"/>
      <c r="G21" s="13"/>
      <c r="H21" s="1"/>
      <c r="I21" s="13"/>
      <c r="J21" s="1"/>
    </row>
    <row r="22" spans="2:10" s="12" customFormat="1" ht="12.95" customHeight="1" x14ac:dyDescent="0.2">
      <c r="B22" s="9" t="s">
        <v>8</v>
      </c>
      <c r="C22" s="7">
        <v>6737191.5972000007</v>
      </c>
      <c r="D22" s="7">
        <v>2559791</v>
      </c>
      <c r="E22" s="10">
        <f t="shared" si="1"/>
        <v>9296982.5972000007</v>
      </c>
      <c r="F22" s="1"/>
      <c r="G22" s="13"/>
      <c r="H22" s="1"/>
      <c r="I22" s="13"/>
      <c r="J22" s="1"/>
    </row>
    <row r="23" spans="2:10" s="12" customFormat="1" ht="12.95" customHeight="1" x14ac:dyDescent="0.2">
      <c r="B23" s="9" t="s">
        <v>19</v>
      </c>
      <c r="C23" s="7">
        <v>2486150.4</v>
      </c>
      <c r="D23" s="7">
        <v>2353545</v>
      </c>
      <c r="E23" s="10">
        <f t="shared" si="1"/>
        <v>4839695.4000000004</v>
      </c>
      <c r="F23" s="1"/>
      <c r="G23" s="13"/>
      <c r="H23" s="1"/>
      <c r="I23" s="13"/>
      <c r="J23" s="1"/>
    </row>
    <row r="24" spans="2:10" s="12" customFormat="1" ht="12.95" customHeight="1" x14ac:dyDescent="0.2">
      <c r="B24" s="9" t="s">
        <v>20</v>
      </c>
      <c r="C24" s="7">
        <v>1588440</v>
      </c>
      <c r="D24" s="7">
        <v>0</v>
      </c>
      <c r="E24" s="10">
        <f t="shared" si="1"/>
        <v>1588440</v>
      </c>
      <c r="F24" s="1"/>
      <c r="G24" s="13"/>
      <c r="H24" s="1"/>
      <c r="I24" s="13"/>
      <c r="J24" s="1"/>
    </row>
    <row r="25" spans="2:10" s="12" customFormat="1" ht="12.95" customHeight="1" x14ac:dyDescent="0.2">
      <c r="B25" s="9" t="s">
        <v>48</v>
      </c>
      <c r="C25" s="7">
        <v>5222428.5035999995</v>
      </c>
      <c r="D25" s="7">
        <v>0</v>
      </c>
      <c r="E25" s="10">
        <f t="shared" si="1"/>
        <v>5222428.5035999995</v>
      </c>
      <c r="F25" s="1"/>
      <c r="G25" s="13"/>
      <c r="H25" s="1"/>
      <c r="I25" s="13"/>
      <c r="J25" s="1"/>
    </row>
    <row r="26" spans="2:10" s="12" customFormat="1" ht="12.95" customHeight="1" x14ac:dyDescent="0.2">
      <c r="B26" s="9" t="s">
        <v>21</v>
      </c>
      <c r="C26" s="7">
        <v>31633570.204</v>
      </c>
      <c r="D26" s="7">
        <v>471537</v>
      </c>
      <c r="E26" s="10">
        <f t="shared" si="1"/>
        <v>32105107.204</v>
      </c>
      <c r="F26" s="1"/>
      <c r="G26" s="13"/>
      <c r="H26" s="1"/>
      <c r="I26" s="13"/>
      <c r="J26" s="1"/>
    </row>
    <row r="27" spans="2:10" s="12" customFormat="1" ht="12.95" customHeight="1" x14ac:dyDescent="0.2">
      <c r="B27" s="9" t="s">
        <v>22</v>
      </c>
      <c r="C27" s="7">
        <v>42050053.725999996</v>
      </c>
      <c r="D27" s="7">
        <v>560000</v>
      </c>
      <c r="E27" s="10">
        <f t="shared" si="1"/>
        <v>42610053.725999996</v>
      </c>
      <c r="F27" s="1"/>
      <c r="G27" s="13"/>
      <c r="H27" s="1"/>
      <c r="I27" s="13"/>
      <c r="J27" s="1"/>
    </row>
    <row r="28" spans="2:10" s="12" customFormat="1" ht="12.95" customHeight="1" x14ac:dyDescent="0.2">
      <c r="B28" s="9" t="s">
        <v>25</v>
      </c>
      <c r="C28" s="7">
        <v>4809581.7007999998</v>
      </c>
      <c r="D28" s="7">
        <v>60000</v>
      </c>
      <c r="E28" s="10">
        <f t="shared" si="1"/>
        <v>4869581.7007999998</v>
      </c>
      <c r="F28" s="1"/>
      <c r="G28" s="13"/>
      <c r="H28" s="1"/>
      <c r="I28" s="13"/>
      <c r="J28" s="1"/>
    </row>
    <row r="29" spans="2:10" s="12" customFormat="1" ht="12.95" customHeight="1" x14ac:dyDescent="0.2">
      <c r="B29" s="9" t="s">
        <v>23</v>
      </c>
      <c r="C29" s="7">
        <v>17145744.616</v>
      </c>
      <c r="D29" s="7">
        <v>0</v>
      </c>
      <c r="E29" s="10">
        <f t="shared" si="1"/>
        <v>17145744.616</v>
      </c>
      <c r="F29" s="1"/>
      <c r="G29" s="13"/>
      <c r="H29" s="1"/>
      <c r="I29" s="13"/>
      <c r="J29" s="1"/>
    </row>
    <row r="30" spans="2:10" s="12" customFormat="1" ht="12.95" customHeight="1" x14ac:dyDescent="0.2">
      <c r="B30" s="9" t="s">
        <v>33</v>
      </c>
      <c r="C30" s="7">
        <v>26648196.180018838</v>
      </c>
      <c r="D30" s="7">
        <v>60000</v>
      </c>
      <c r="E30" s="10">
        <f t="shared" si="1"/>
        <v>26708196.180018838</v>
      </c>
      <c r="F30" s="1"/>
      <c r="G30" s="13"/>
      <c r="H30" s="1"/>
      <c r="I30" s="13"/>
      <c r="J30" s="1"/>
    </row>
    <row r="31" spans="2:10" s="12" customFormat="1" ht="12.95" customHeight="1" x14ac:dyDescent="0.2">
      <c r="B31" s="9" t="s">
        <v>24</v>
      </c>
      <c r="C31" s="7">
        <v>12005595.800799999</v>
      </c>
      <c r="D31" s="7">
        <v>45000</v>
      </c>
      <c r="E31" s="10">
        <f t="shared" si="1"/>
        <v>12050595.800799999</v>
      </c>
      <c r="F31" s="1"/>
      <c r="G31" s="13"/>
      <c r="H31" s="1"/>
      <c r="I31" s="13"/>
      <c r="J31" s="1"/>
    </row>
    <row r="32" spans="2:10" s="12" customFormat="1" ht="12.95" customHeight="1" x14ac:dyDescent="0.2">
      <c r="B32" s="9" t="s">
        <v>34</v>
      </c>
      <c r="C32" s="7">
        <v>37006975.51748243</v>
      </c>
      <c r="D32" s="7">
        <v>2779100</v>
      </c>
      <c r="E32" s="10">
        <f t="shared" si="1"/>
        <v>39786075.51748243</v>
      </c>
      <c r="F32" s="1"/>
      <c r="G32" s="13"/>
      <c r="H32" s="1"/>
      <c r="I32" s="13"/>
      <c r="J32" s="1"/>
    </row>
    <row r="33" spans="2:10" s="12" customFormat="1" ht="12.95" customHeight="1" x14ac:dyDescent="0.2">
      <c r="B33" s="9" t="s">
        <v>45</v>
      </c>
      <c r="C33" s="7">
        <v>0</v>
      </c>
      <c r="D33" s="7">
        <f>33409447+8400000</f>
        <v>41809447</v>
      </c>
      <c r="E33" s="10">
        <f t="shared" si="1"/>
        <v>41809447</v>
      </c>
      <c r="F33" s="1"/>
      <c r="G33" s="13"/>
      <c r="H33" s="1"/>
      <c r="I33" s="13"/>
      <c r="J33" s="1"/>
    </row>
    <row r="34" spans="2:10" s="12" customFormat="1" ht="12.95" hidden="1" customHeight="1" x14ac:dyDescent="0.2">
      <c r="B34" s="9" t="s">
        <v>40</v>
      </c>
      <c r="C34" s="7">
        <v>0</v>
      </c>
      <c r="D34" s="7">
        <v>0</v>
      </c>
      <c r="E34" s="10">
        <f t="shared" si="1"/>
        <v>0</v>
      </c>
      <c r="F34" s="1"/>
      <c r="G34" s="13"/>
      <c r="H34" s="1"/>
      <c r="I34" s="13"/>
      <c r="J34" s="1"/>
    </row>
    <row r="35" spans="2:10" s="12" customFormat="1" ht="12.95" customHeight="1" x14ac:dyDescent="0.2">
      <c r="B35" s="9" t="s">
        <v>50</v>
      </c>
      <c r="C35" s="7">
        <v>0</v>
      </c>
      <c r="D35" s="7">
        <v>4999999.68695</v>
      </c>
      <c r="E35" s="10">
        <f t="shared" si="1"/>
        <v>4999999.68695</v>
      </c>
      <c r="F35" s="1"/>
      <c r="G35" s="13"/>
      <c r="H35" s="1"/>
      <c r="I35" s="13"/>
      <c r="J35" s="1"/>
    </row>
    <row r="36" spans="2:10" s="12" customFormat="1" ht="12.95" customHeight="1" x14ac:dyDescent="0.2">
      <c r="B36" s="9" t="s">
        <v>51</v>
      </c>
      <c r="C36" s="7">
        <v>0</v>
      </c>
      <c r="D36" s="7">
        <v>4999999.68695</v>
      </c>
      <c r="E36" s="10">
        <f t="shared" si="1"/>
        <v>4999999.68695</v>
      </c>
      <c r="F36" s="1"/>
      <c r="G36" s="13"/>
      <c r="H36" s="1"/>
      <c r="I36" s="13"/>
      <c r="J36" s="1"/>
    </row>
    <row r="37" spans="2:10" s="12" customFormat="1" ht="12.95" hidden="1" customHeight="1" x14ac:dyDescent="0.2">
      <c r="B37" s="9" t="s">
        <v>41</v>
      </c>
      <c r="C37" s="7">
        <v>0</v>
      </c>
      <c r="D37" s="7">
        <v>0</v>
      </c>
      <c r="E37" s="10">
        <f t="shared" si="1"/>
        <v>0</v>
      </c>
      <c r="F37" s="1"/>
      <c r="G37" s="13"/>
      <c r="H37" s="1"/>
      <c r="I37" s="13"/>
      <c r="J37" s="1"/>
    </row>
    <row r="38" spans="2:10" s="12" customFormat="1" ht="12.95" hidden="1" customHeight="1" x14ac:dyDescent="0.2">
      <c r="B38" s="9" t="s">
        <v>32</v>
      </c>
      <c r="C38" s="7">
        <v>0</v>
      </c>
      <c r="D38" s="7">
        <v>0</v>
      </c>
      <c r="E38" s="10">
        <f t="shared" si="1"/>
        <v>0</v>
      </c>
      <c r="F38" s="1"/>
      <c r="G38" s="13"/>
      <c r="H38" s="1"/>
      <c r="I38" s="13"/>
      <c r="J38" s="1"/>
    </row>
    <row r="39" spans="2:10" s="12" customFormat="1" ht="12.95" customHeight="1" x14ac:dyDescent="0.2">
      <c r="B39" s="9" t="s">
        <v>26</v>
      </c>
      <c r="C39" s="7">
        <v>0</v>
      </c>
      <c r="D39" s="7">
        <v>61594293.799999997</v>
      </c>
      <c r="E39" s="10">
        <f t="shared" si="1"/>
        <v>61594293.799999997</v>
      </c>
      <c r="F39" s="1"/>
      <c r="G39" s="13"/>
      <c r="H39" s="1"/>
      <c r="I39" s="13"/>
      <c r="J39" s="1"/>
    </row>
    <row r="40" spans="2:10" s="12" customFormat="1" ht="12.95" hidden="1" customHeight="1" x14ac:dyDescent="0.2">
      <c r="B40" s="9" t="s">
        <v>42</v>
      </c>
      <c r="C40" s="7">
        <v>0</v>
      </c>
      <c r="D40" s="7">
        <v>0</v>
      </c>
      <c r="E40" s="10">
        <f t="shared" si="1"/>
        <v>0</v>
      </c>
      <c r="F40" s="1"/>
      <c r="G40" s="13"/>
      <c r="H40" s="1"/>
      <c r="I40" s="13"/>
      <c r="J40" s="1"/>
    </row>
    <row r="41" spans="2:10" s="12" customFormat="1" ht="12.95" customHeight="1" x14ac:dyDescent="0.2">
      <c r="B41" s="9" t="s">
        <v>36</v>
      </c>
      <c r="C41" s="7">
        <v>0</v>
      </c>
      <c r="D41" s="7">
        <v>8756880</v>
      </c>
      <c r="E41" s="10">
        <f t="shared" si="1"/>
        <v>8756880</v>
      </c>
      <c r="F41" s="1"/>
      <c r="G41" s="13"/>
      <c r="H41" s="1"/>
      <c r="I41" s="13"/>
      <c r="J41" s="1"/>
    </row>
    <row r="42" spans="2:10" s="12" customFormat="1" ht="12.95" customHeight="1" x14ac:dyDescent="0.2">
      <c r="B42" s="9" t="s">
        <v>27</v>
      </c>
      <c r="C42" s="7">
        <v>0</v>
      </c>
      <c r="D42" s="7">
        <v>20000000</v>
      </c>
      <c r="E42" s="10">
        <f t="shared" si="1"/>
        <v>20000000</v>
      </c>
      <c r="F42" s="1"/>
      <c r="G42" s="13"/>
      <c r="H42" s="1"/>
      <c r="I42" s="13"/>
      <c r="J42" s="1"/>
    </row>
    <row r="43" spans="2:10" s="12" customFormat="1" ht="12.95" customHeight="1" thickBot="1" x14ac:dyDescent="0.25">
      <c r="B43" s="41" t="s">
        <v>28</v>
      </c>
      <c r="C43" s="42">
        <v>0</v>
      </c>
      <c r="D43" s="42">
        <v>2000000</v>
      </c>
      <c r="E43" s="44">
        <f t="shared" ref="E43" si="2">+C43+D43</f>
        <v>2000000</v>
      </c>
      <c r="F43" s="1"/>
      <c r="G43" s="13"/>
      <c r="H43" s="1"/>
      <c r="I43" s="13"/>
      <c r="J43" s="1"/>
    </row>
    <row r="44" spans="2:10" s="12" customFormat="1" x14ac:dyDescent="0.2">
      <c r="B44" s="22" t="s">
        <v>52</v>
      </c>
    </row>
    <row r="45" spans="2:10" s="12" customFormat="1" x14ac:dyDescent="0.2">
      <c r="B45" s="17"/>
      <c r="C45" s="18"/>
      <c r="D45" s="18"/>
      <c r="E45" s="18"/>
      <c r="F45" s="1"/>
      <c r="G45" s="13"/>
      <c r="H45" s="1"/>
      <c r="I45" s="13"/>
      <c r="J45" s="1"/>
    </row>
    <row r="46" spans="2:10" s="12" customFormat="1" x14ac:dyDescent="0.2">
      <c r="B46" s="17"/>
      <c r="C46" s="18"/>
      <c r="D46" s="18"/>
      <c r="E46" s="18"/>
      <c r="F46" s="1"/>
      <c r="G46" s="13"/>
      <c r="H46" s="1"/>
      <c r="I46" s="13"/>
      <c r="J46" s="1"/>
    </row>
    <row r="47" spans="2:10" x14ac:dyDescent="0.2">
      <c r="C47" s="1"/>
    </row>
    <row r="48" spans="2:10" x14ac:dyDescent="0.2">
      <c r="C48" s="3"/>
      <c r="E48" s="3"/>
    </row>
    <row r="49" spans="3:5" x14ac:dyDescent="0.2">
      <c r="C49" s="3"/>
      <c r="E49" s="3"/>
    </row>
  </sheetData>
  <mergeCells count="2">
    <mergeCell ref="B6:B7"/>
    <mergeCell ref="C6:E6"/>
  </mergeCells>
  <phoneticPr fontId="0" type="noConversion"/>
  <printOptions horizontalCentered="1" verticalCentered="1"/>
  <pageMargins left="0.74803149606299213" right="0.74803149606299213" top="0.98425196850393704" bottom="0.47244094488188981" header="0" footer="0"/>
  <pageSetup paperSize="9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showGridLines="0" view="pageBreakPreview" zoomScaleNormal="100" zoomScaleSheetLayoutView="100" workbookViewId="0">
      <selection activeCell="G7" sqref="G7"/>
    </sheetView>
  </sheetViews>
  <sheetFormatPr baseColWidth="10" defaultRowHeight="12.75" x14ac:dyDescent="0.2"/>
  <cols>
    <col min="1" max="1" width="3.85546875" customWidth="1"/>
    <col min="2" max="2" width="72.85546875" bestFit="1" customWidth="1"/>
    <col min="3" max="4" width="20.5703125" customWidth="1"/>
    <col min="5" max="5" width="19.5703125" bestFit="1" customWidth="1"/>
    <col min="9" max="9" width="12.28515625" bestFit="1" customWidth="1"/>
  </cols>
  <sheetData>
    <row r="1" spans="2:9" s="12" customFormat="1" x14ac:dyDescent="0.2"/>
    <row r="2" spans="2:9" s="12" customFormat="1" x14ac:dyDescent="0.2"/>
    <row r="4" spans="2:9" ht="15.75" x14ac:dyDescent="0.25">
      <c r="B4" s="32" t="s">
        <v>6</v>
      </c>
    </row>
    <row r="5" spans="2:9" ht="15.75" thickBot="1" x14ac:dyDescent="0.25">
      <c r="B5" s="31" t="s">
        <v>4</v>
      </c>
    </row>
    <row r="6" spans="2:9" x14ac:dyDescent="0.2">
      <c r="B6" s="45" t="s">
        <v>1</v>
      </c>
      <c r="C6" s="46" t="s">
        <v>2</v>
      </c>
      <c r="D6" s="46"/>
      <c r="E6" s="47"/>
    </row>
    <row r="7" spans="2:9" ht="25.5" x14ac:dyDescent="0.2">
      <c r="B7" s="48"/>
      <c r="C7" s="49" t="s">
        <v>7</v>
      </c>
      <c r="D7" s="49" t="s">
        <v>9</v>
      </c>
      <c r="E7" s="50" t="s">
        <v>29</v>
      </c>
    </row>
    <row r="8" spans="2:9" s="35" customFormat="1" ht="12.95" customHeight="1" thickBot="1" x14ac:dyDescent="0.25">
      <c r="B8" s="34" t="s">
        <v>3</v>
      </c>
      <c r="C8" s="33">
        <f>SUM(C9:C40)</f>
        <v>131702378.75999999</v>
      </c>
      <c r="D8" s="33">
        <f t="shared" ref="D8:E8" si="0">SUM(D9:D40)</f>
        <v>82487321</v>
      </c>
      <c r="E8" s="33">
        <f t="shared" si="0"/>
        <v>214189699.75999999</v>
      </c>
      <c r="G8" s="36"/>
      <c r="H8" s="37"/>
    </row>
    <row r="9" spans="2:9" ht="12.95" customHeight="1" x14ac:dyDescent="0.2">
      <c r="B9" s="38" t="s">
        <v>10</v>
      </c>
      <c r="C9" s="39">
        <f>276596+1300000+10000000+25000000+15000000</f>
        <v>51576596</v>
      </c>
      <c r="D9" s="39">
        <v>11174015</v>
      </c>
      <c r="E9" s="40">
        <f>+C9+D9</f>
        <v>62750611</v>
      </c>
      <c r="G9" s="5"/>
      <c r="I9" s="16"/>
    </row>
    <row r="10" spans="2:9" ht="12.95" customHeight="1" x14ac:dyDescent="0.2">
      <c r="B10" s="9" t="s">
        <v>11</v>
      </c>
      <c r="C10" s="11">
        <v>12977331.659999998</v>
      </c>
      <c r="D10" s="11">
        <v>6337384</v>
      </c>
      <c r="E10" s="8">
        <f t="shared" ref="E10:E43" si="1">+C10+D10</f>
        <v>19314715.659999996</v>
      </c>
      <c r="G10" s="4"/>
    </row>
    <row r="11" spans="2:9" ht="12.95" customHeight="1" x14ac:dyDescent="0.2">
      <c r="B11" s="9" t="s">
        <v>47</v>
      </c>
      <c r="C11" s="11">
        <v>7243432</v>
      </c>
      <c r="D11" s="11">
        <v>1437000</v>
      </c>
      <c r="E11" s="8">
        <f t="shared" si="1"/>
        <v>8680432</v>
      </c>
      <c r="G11" s="4"/>
    </row>
    <row r="12" spans="2:9" ht="12.95" customHeight="1" x14ac:dyDescent="0.2">
      <c r="B12" s="9" t="s">
        <v>12</v>
      </c>
      <c r="C12" s="11">
        <v>17810238</v>
      </c>
      <c r="D12" s="11">
        <v>0</v>
      </c>
      <c r="E12" s="8">
        <f t="shared" si="1"/>
        <v>17810238</v>
      </c>
      <c r="G12" s="4"/>
    </row>
    <row r="13" spans="2:9" ht="12.95" customHeight="1" x14ac:dyDescent="0.2">
      <c r="B13" s="9" t="s">
        <v>13</v>
      </c>
      <c r="C13" s="11">
        <v>10520877</v>
      </c>
      <c r="D13" s="11">
        <v>3987879</v>
      </c>
      <c r="E13" s="8">
        <f t="shared" si="1"/>
        <v>14508756</v>
      </c>
      <c r="G13" s="4"/>
    </row>
    <row r="14" spans="2:9" ht="12.95" customHeight="1" x14ac:dyDescent="0.2">
      <c r="B14" s="9" t="s">
        <v>43</v>
      </c>
      <c r="C14" s="11">
        <v>1760176</v>
      </c>
      <c r="D14" s="11">
        <v>444400</v>
      </c>
      <c r="E14" s="8">
        <f t="shared" si="1"/>
        <v>2204576</v>
      </c>
      <c r="G14" s="4"/>
    </row>
    <row r="15" spans="2:9" ht="12.95" hidden="1" customHeight="1" x14ac:dyDescent="0.2">
      <c r="B15" s="9" t="s">
        <v>14</v>
      </c>
      <c r="C15" s="11">
        <v>0</v>
      </c>
      <c r="D15" s="11">
        <v>0</v>
      </c>
      <c r="E15" s="8">
        <f t="shared" si="1"/>
        <v>0</v>
      </c>
      <c r="G15" s="4"/>
    </row>
    <row r="16" spans="2:9" ht="12.95" customHeight="1" x14ac:dyDescent="0.2">
      <c r="B16" s="9" t="s">
        <v>15</v>
      </c>
      <c r="C16" s="11">
        <v>12485623</v>
      </c>
      <c r="D16" s="11">
        <v>2640050</v>
      </c>
      <c r="E16" s="8">
        <f t="shared" si="1"/>
        <v>15125673</v>
      </c>
      <c r="G16" s="4"/>
    </row>
    <row r="17" spans="2:7" ht="12.95" customHeight="1" x14ac:dyDescent="0.2">
      <c r="B17" s="9" t="s">
        <v>16</v>
      </c>
      <c r="C17" s="11">
        <f>4901923.32</f>
        <v>4901923.32</v>
      </c>
      <c r="D17" s="11">
        <v>2113840</v>
      </c>
      <c r="E17" s="8">
        <f t="shared" si="1"/>
        <v>7015763.3200000003</v>
      </c>
      <c r="G17" s="4"/>
    </row>
    <row r="18" spans="2:7" ht="12.95" customHeight="1" x14ac:dyDescent="0.2">
      <c r="B18" s="9" t="s">
        <v>17</v>
      </c>
      <c r="C18" s="11">
        <v>1724999.9999999993</v>
      </c>
      <c r="D18" s="11">
        <v>1068253</v>
      </c>
      <c r="E18" s="8">
        <f t="shared" si="1"/>
        <v>2793252.9999999991</v>
      </c>
      <c r="G18" s="4"/>
    </row>
    <row r="19" spans="2:7" ht="12.95" customHeight="1" x14ac:dyDescent="0.2">
      <c r="B19" s="9" t="s">
        <v>30</v>
      </c>
      <c r="C19" s="11">
        <v>968305.89999999979</v>
      </c>
      <c r="D19" s="11">
        <v>207000</v>
      </c>
      <c r="E19" s="8">
        <f t="shared" si="1"/>
        <v>1175305.8999999999</v>
      </c>
      <c r="G19" s="4"/>
    </row>
    <row r="20" spans="2:7" ht="12.95" customHeight="1" x14ac:dyDescent="0.2">
      <c r="B20" s="9" t="s">
        <v>18</v>
      </c>
      <c r="C20" s="11">
        <v>4110339.1599999955</v>
      </c>
      <c r="D20" s="11">
        <v>1322000</v>
      </c>
      <c r="E20" s="8">
        <f t="shared" si="1"/>
        <v>5432339.1599999955</v>
      </c>
      <c r="G20" s="4"/>
    </row>
    <row r="21" spans="2:7" s="12" customFormat="1" ht="12.95" customHeight="1" x14ac:dyDescent="0.2">
      <c r="B21" s="9" t="s">
        <v>37</v>
      </c>
      <c r="C21" s="11">
        <v>535000</v>
      </c>
      <c r="D21" s="11">
        <v>190000</v>
      </c>
      <c r="E21" s="8">
        <f t="shared" si="1"/>
        <v>725000</v>
      </c>
      <c r="G21" s="4"/>
    </row>
    <row r="22" spans="2:7" s="12" customFormat="1" ht="12.95" hidden="1" customHeight="1" x14ac:dyDescent="0.2">
      <c r="B22" s="9" t="s">
        <v>8</v>
      </c>
      <c r="C22" s="11">
        <v>0</v>
      </c>
      <c r="D22" s="11">
        <v>0</v>
      </c>
      <c r="E22" s="8">
        <f t="shared" si="1"/>
        <v>0</v>
      </c>
      <c r="G22" s="4"/>
    </row>
    <row r="23" spans="2:7" s="12" customFormat="1" ht="12.95" hidden="1" customHeight="1" x14ac:dyDescent="0.2">
      <c r="B23" s="9" t="s">
        <v>19</v>
      </c>
      <c r="C23" s="11">
        <v>0</v>
      </c>
      <c r="D23" s="11">
        <v>0</v>
      </c>
      <c r="E23" s="8">
        <f t="shared" si="1"/>
        <v>0</v>
      </c>
      <c r="G23" s="4"/>
    </row>
    <row r="24" spans="2:7" s="12" customFormat="1" ht="12.95" hidden="1" customHeight="1" x14ac:dyDescent="0.2">
      <c r="B24" s="9" t="s">
        <v>20</v>
      </c>
      <c r="C24" s="11">
        <v>0</v>
      </c>
      <c r="D24" s="11">
        <v>0</v>
      </c>
      <c r="E24" s="8">
        <f t="shared" si="1"/>
        <v>0</v>
      </c>
      <c r="G24" s="4"/>
    </row>
    <row r="25" spans="2:7" s="12" customFormat="1" ht="12.95" hidden="1" customHeight="1" x14ac:dyDescent="0.2">
      <c r="B25" s="9" t="s">
        <v>31</v>
      </c>
      <c r="C25" s="11">
        <v>0</v>
      </c>
      <c r="D25" s="11">
        <v>0</v>
      </c>
      <c r="E25" s="8">
        <f t="shared" si="1"/>
        <v>0</v>
      </c>
      <c r="G25" s="4"/>
    </row>
    <row r="26" spans="2:7" s="12" customFormat="1" ht="12.95" customHeight="1" x14ac:dyDescent="0.2">
      <c r="B26" s="9" t="s">
        <v>21</v>
      </c>
      <c r="C26" s="11">
        <v>0</v>
      </c>
      <c r="D26" s="11">
        <v>500000</v>
      </c>
      <c r="E26" s="8">
        <f t="shared" si="1"/>
        <v>500000</v>
      </c>
      <c r="G26" s="4"/>
    </row>
    <row r="27" spans="2:7" ht="12.95" customHeight="1" x14ac:dyDescent="0.2">
      <c r="B27" s="9" t="s">
        <v>22</v>
      </c>
      <c r="C27" s="11">
        <v>997000</v>
      </c>
      <c r="D27" s="11">
        <v>0</v>
      </c>
      <c r="E27" s="8">
        <f t="shared" si="1"/>
        <v>997000</v>
      </c>
    </row>
    <row r="28" spans="2:7" ht="12.95" hidden="1" customHeight="1" x14ac:dyDescent="0.2">
      <c r="B28" s="9" t="s">
        <v>25</v>
      </c>
      <c r="C28" s="11">
        <v>0</v>
      </c>
      <c r="D28" s="11">
        <v>0</v>
      </c>
      <c r="E28" s="8">
        <f t="shared" si="1"/>
        <v>0</v>
      </c>
    </row>
    <row r="29" spans="2:7" ht="12.95" customHeight="1" x14ac:dyDescent="0.2">
      <c r="B29" s="9" t="s">
        <v>23</v>
      </c>
      <c r="C29" s="11">
        <v>0</v>
      </c>
      <c r="D29" s="11">
        <v>3950000</v>
      </c>
      <c r="E29" s="8">
        <f t="shared" si="1"/>
        <v>3950000</v>
      </c>
    </row>
    <row r="30" spans="2:7" ht="12.95" customHeight="1" x14ac:dyDescent="0.2">
      <c r="B30" s="9" t="s">
        <v>33</v>
      </c>
      <c r="C30" s="11">
        <v>2576536.7199999993</v>
      </c>
      <c r="D30" s="11">
        <v>777000</v>
      </c>
      <c r="E30" s="8">
        <f t="shared" si="1"/>
        <v>3353536.7199999993</v>
      </c>
    </row>
    <row r="31" spans="2:7" ht="12.95" customHeight="1" x14ac:dyDescent="0.2">
      <c r="B31" s="9" t="s">
        <v>24</v>
      </c>
      <c r="C31" s="11">
        <v>1514000</v>
      </c>
      <c r="D31" s="11">
        <v>238500</v>
      </c>
      <c r="E31" s="8">
        <f t="shared" si="1"/>
        <v>1752500</v>
      </c>
    </row>
    <row r="32" spans="2:7" s="12" customFormat="1" ht="12.95" hidden="1" customHeight="1" x14ac:dyDescent="0.2">
      <c r="B32" s="9" t="s">
        <v>34</v>
      </c>
      <c r="C32" s="11">
        <v>0</v>
      </c>
      <c r="D32" s="11">
        <v>0</v>
      </c>
      <c r="E32" s="8">
        <f t="shared" si="1"/>
        <v>0</v>
      </c>
    </row>
    <row r="33" spans="2:5" s="12" customFormat="1" ht="12.95" hidden="1" customHeight="1" x14ac:dyDescent="0.2">
      <c r="B33" s="9" t="s">
        <v>44</v>
      </c>
      <c r="C33" s="11">
        <v>0</v>
      </c>
      <c r="D33" s="11">
        <v>0</v>
      </c>
      <c r="E33" s="8">
        <f t="shared" si="1"/>
        <v>0</v>
      </c>
    </row>
    <row r="34" spans="2:5" s="12" customFormat="1" ht="12.95" customHeight="1" x14ac:dyDescent="0.2">
      <c r="B34" s="9" t="s">
        <v>40</v>
      </c>
      <c r="C34" s="11">
        <v>0</v>
      </c>
      <c r="D34" s="11">
        <v>1000000</v>
      </c>
      <c r="E34" s="8">
        <f t="shared" si="1"/>
        <v>1000000</v>
      </c>
    </row>
    <row r="35" spans="2:5" s="12" customFormat="1" ht="12.95" hidden="1" customHeight="1" x14ac:dyDescent="0.2">
      <c r="B35" s="9" t="s">
        <v>38</v>
      </c>
      <c r="C35" s="11">
        <v>0</v>
      </c>
      <c r="D35" s="11">
        <v>0</v>
      </c>
      <c r="E35" s="8">
        <f t="shared" si="1"/>
        <v>0</v>
      </c>
    </row>
    <row r="36" spans="2:5" s="12" customFormat="1" ht="12.95" hidden="1" customHeight="1" x14ac:dyDescent="0.2">
      <c r="B36" s="9" t="s">
        <v>39</v>
      </c>
      <c r="C36" s="11">
        <v>0</v>
      </c>
      <c r="D36" s="11">
        <v>0</v>
      </c>
      <c r="E36" s="8">
        <f t="shared" si="1"/>
        <v>0</v>
      </c>
    </row>
    <row r="37" spans="2:5" s="12" customFormat="1" ht="12.95" customHeight="1" x14ac:dyDescent="0.2">
      <c r="B37" s="9" t="s">
        <v>41</v>
      </c>
      <c r="C37" s="11">
        <v>0</v>
      </c>
      <c r="D37" s="11">
        <v>5100000</v>
      </c>
      <c r="E37" s="8">
        <f t="shared" si="1"/>
        <v>5100000</v>
      </c>
    </row>
    <row r="38" spans="2:5" ht="12.95" customHeight="1" x14ac:dyDescent="0.2">
      <c r="B38" s="9" t="s">
        <v>49</v>
      </c>
      <c r="C38" s="11">
        <v>0</v>
      </c>
      <c r="D38" s="11">
        <f>18350500+18649500</f>
        <v>37000000</v>
      </c>
      <c r="E38" s="8">
        <f t="shared" si="1"/>
        <v>37000000</v>
      </c>
    </row>
    <row r="39" spans="2:5" s="12" customFormat="1" ht="12.95" hidden="1" customHeight="1" x14ac:dyDescent="0.2">
      <c r="B39" s="9" t="s">
        <v>26</v>
      </c>
      <c r="C39" s="11">
        <v>0</v>
      </c>
      <c r="D39" s="11">
        <v>0</v>
      </c>
      <c r="E39" s="8">
        <f t="shared" si="1"/>
        <v>0</v>
      </c>
    </row>
    <row r="40" spans="2:5" ht="12.95" customHeight="1" thickBot="1" x14ac:dyDescent="0.25">
      <c r="B40" s="41" t="s">
        <v>42</v>
      </c>
      <c r="C40" s="51">
        <v>0</v>
      </c>
      <c r="D40" s="51">
        <f>3470000-470000</f>
        <v>3000000</v>
      </c>
      <c r="E40" s="43">
        <f t="shared" si="1"/>
        <v>3000000</v>
      </c>
    </row>
    <row r="41" spans="2:5" s="12" customFormat="1" ht="12.95" hidden="1" customHeight="1" x14ac:dyDescent="0.2">
      <c r="B41" s="6" t="s">
        <v>36</v>
      </c>
      <c r="C41" s="7">
        <v>0</v>
      </c>
      <c r="D41" s="7">
        <v>0</v>
      </c>
      <c r="E41" s="8">
        <f t="shared" si="1"/>
        <v>0</v>
      </c>
    </row>
    <row r="42" spans="2:5" s="12" customFormat="1" ht="12.95" hidden="1" customHeight="1" x14ac:dyDescent="0.2">
      <c r="B42" s="9" t="s">
        <v>27</v>
      </c>
      <c r="C42" s="11">
        <v>0</v>
      </c>
      <c r="D42" s="11">
        <v>0</v>
      </c>
      <c r="E42" s="8">
        <f t="shared" si="1"/>
        <v>0</v>
      </c>
    </row>
    <row r="43" spans="2:5" s="12" customFormat="1" ht="12.95" hidden="1" customHeight="1" x14ac:dyDescent="0.2">
      <c r="B43" s="9" t="s">
        <v>28</v>
      </c>
      <c r="C43" s="11">
        <v>0</v>
      </c>
      <c r="D43" s="11">
        <v>0</v>
      </c>
      <c r="E43" s="8">
        <f t="shared" si="1"/>
        <v>0</v>
      </c>
    </row>
    <row r="44" spans="2:5" s="12" customFormat="1" x14ac:dyDescent="0.2">
      <c r="B44" s="22" t="s">
        <v>52</v>
      </c>
    </row>
    <row r="45" spans="2:5" x14ac:dyDescent="0.2">
      <c r="E45" s="3"/>
    </row>
    <row r="46" spans="2:5" x14ac:dyDescent="0.2">
      <c r="C46" s="16"/>
    </row>
    <row r="48" spans="2:5" x14ac:dyDescent="0.2">
      <c r="E48" s="3"/>
    </row>
    <row r="49" spans="5:5" x14ac:dyDescent="0.2">
      <c r="E49" s="3"/>
    </row>
  </sheetData>
  <mergeCells count="2">
    <mergeCell ref="B6:B7"/>
    <mergeCell ref="C6:E6"/>
  </mergeCells>
  <phoneticPr fontId="0" type="noConversion"/>
  <printOptions horizontalCentered="1" verticalCentered="1"/>
  <pageMargins left="0.74803149606299213" right="0.74803149606299213" top="0.62992125984251968" bottom="0.98425196850393704" header="0" footer="0"/>
  <pageSetup paperSize="9" scale="96" orientation="landscape" r:id="rId1"/>
  <headerFooter alignWithMargins="0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showGridLines="0" view="pageBreakPreview" zoomScaleNormal="100" zoomScaleSheetLayoutView="100" workbookViewId="0">
      <selection activeCell="G7" sqref="G7"/>
    </sheetView>
  </sheetViews>
  <sheetFormatPr baseColWidth="10" defaultRowHeight="12.75" x14ac:dyDescent="0.2"/>
  <cols>
    <col min="1" max="1" width="3.85546875" customWidth="1"/>
    <col min="2" max="2" width="72.85546875" bestFit="1" customWidth="1"/>
    <col min="3" max="4" width="20.5703125" customWidth="1"/>
    <col min="5" max="5" width="21.140625" bestFit="1" customWidth="1"/>
    <col min="6" max="6" width="12.7109375" bestFit="1" customWidth="1"/>
    <col min="7" max="7" width="15.5703125" bestFit="1" customWidth="1"/>
    <col min="8" max="8" width="12.7109375" bestFit="1" customWidth="1"/>
    <col min="11" max="12" width="11.7109375" bestFit="1" customWidth="1"/>
  </cols>
  <sheetData>
    <row r="1" spans="2:8" s="12" customFormat="1" x14ac:dyDescent="0.2"/>
    <row r="2" spans="2:8" s="12" customFormat="1" x14ac:dyDescent="0.2"/>
    <row r="4" spans="2:8" ht="15.75" x14ac:dyDescent="0.25">
      <c r="B4" s="32" t="s">
        <v>35</v>
      </c>
    </row>
    <row r="5" spans="2:8" ht="15.75" thickBot="1" x14ac:dyDescent="0.25">
      <c r="B5" s="31" t="s">
        <v>46</v>
      </c>
    </row>
    <row r="6" spans="2:8" x14ac:dyDescent="0.2">
      <c r="B6" s="27" t="s">
        <v>1</v>
      </c>
      <c r="C6" s="29" t="s">
        <v>2</v>
      </c>
      <c r="D6" s="29"/>
      <c r="E6" s="30"/>
    </row>
    <row r="7" spans="2:8" ht="25.5" x14ac:dyDescent="0.2">
      <c r="B7" s="28"/>
      <c r="C7" s="14" t="s">
        <v>7</v>
      </c>
      <c r="D7" s="14" t="s">
        <v>9</v>
      </c>
      <c r="E7" s="15" t="s">
        <v>29</v>
      </c>
    </row>
    <row r="8" spans="2:8" s="35" customFormat="1" ht="12.95" customHeight="1" thickBot="1" x14ac:dyDescent="0.25">
      <c r="B8" s="34" t="s">
        <v>3</v>
      </c>
      <c r="C8" s="33">
        <f>SUM(C9:C43)</f>
        <v>1412297681.5860701</v>
      </c>
      <c r="D8" s="33">
        <f t="shared" ref="D8:E8" si="0">SUM(D9:D43)</f>
        <v>321411744.17390001</v>
      </c>
      <c r="E8" s="33">
        <f t="shared" si="0"/>
        <v>1733709425.7599699</v>
      </c>
      <c r="G8" s="36"/>
      <c r="H8" s="37"/>
    </row>
    <row r="9" spans="2:8" ht="12.95" customHeight="1" x14ac:dyDescent="0.2">
      <c r="B9" s="38" t="s">
        <v>10</v>
      </c>
      <c r="C9" s="39">
        <f>+'FF11'!C9+'FF12'!C9</f>
        <v>418865626.29789555</v>
      </c>
      <c r="D9" s="39">
        <f>+'FF11'!D9+'FF12'!D9</f>
        <v>89107038</v>
      </c>
      <c r="E9" s="40">
        <f>+C9+D9</f>
        <v>507972664.29789555</v>
      </c>
      <c r="F9" s="1"/>
      <c r="G9" s="1"/>
      <c r="H9" s="3"/>
    </row>
    <row r="10" spans="2:8" ht="12.95" customHeight="1" x14ac:dyDescent="0.2">
      <c r="B10" s="9" t="s">
        <v>11</v>
      </c>
      <c r="C10" s="7">
        <f>+'FF11'!C10+'FF12'!C10</f>
        <v>115192035.06808554</v>
      </c>
      <c r="D10" s="7">
        <f>+'FF11'!D10+'FF12'!D10</f>
        <v>7537384</v>
      </c>
      <c r="E10" s="8">
        <f t="shared" ref="E10:E43" si="1">+C10+D10</f>
        <v>122729419.06808554</v>
      </c>
      <c r="G10" s="1"/>
      <c r="H10" s="3"/>
    </row>
    <row r="11" spans="2:8" ht="12.95" customHeight="1" x14ac:dyDescent="0.2">
      <c r="B11" s="9" t="s">
        <v>47</v>
      </c>
      <c r="C11" s="7">
        <f>+'FF11'!C11+'FF12'!C11</f>
        <v>159042097.14322358</v>
      </c>
      <c r="D11" s="7">
        <f>+'FF11'!D11+'FF12'!D11</f>
        <v>2637000</v>
      </c>
      <c r="E11" s="8">
        <f t="shared" si="1"/>
        <v>161679097.14322358</v>
      </c>
      <c r="G11" s="1"/>
      <c r="H11" s="3"/>
    </row>
    <row r="12" spans="2:8" ht="12.95" customHeight="1" x14ac:dyDescent="0.2">
      <c r="B12" s="9" t="s">
        <v>12</v>
      </c>
      <c r="C12" s="7">
        <f>+'FF11'!C12+'FF12'!C12</f>
        <v>154893427.49442109</v>
      </c>
      <c r="D12" s="7">
        <f>+'FF11'!D12+'FF12'!D12</f>
        <v>731254</v>
      </c>
      <c r="E12" s="8">
        <f t="shared" si="1"/>
        <v>155624681.49442109</v>
      </c>
      <c r="G12" s="1"/>
      <c r="H12" s="3"/>
    </row>
    <row r="13" spans="2:8" ht="12.95" customHeight="1" x14ac:dyDescent="0.2">
      <c r="B13" s="9" t="s">
        <v>13</v>
      </c>
      <c r="C13" s="7">
        <f>+'FF11'!C13+'FF12'!C13</f>
        <v>54404201.005733527</v>
      </c>
      <c r="D13" s="7">
        <f>+'FF11'!D13+'FF12'!D13</f>
        <v>4723359</v>
      </c>
      <c r="E13" s="8">
        <f t="shared" si="1"/>
        <v>59127560.005733527</v>
      </c>
      <c r="G13" s="1"/>
      <c r="H13" s="3"/>
    </row>
    <row r="14" spans="2:8" ht="12.95" customHeight="1" x14ac:dyDescent="0.2">
      <c r="B14" s="9" t="s">
        <v>43</v>
      </c>
      <c r="C14" s="7">
        <f>+'FF11'!C14+'FF12'!C14</f>
        <v>35798647.200000003</v>
      </c>
      <c r="D14" s="7">
        <f>+'FF11'!D14+'FF12'!D14</f>
        <v>544504</v>
      </c>
      <c r="E14" s="8">
        <f t="shared" si="1"/>
        <v>36343151.200000003</v>
      </c>
      <c r="G14" s="1"/>
      <c r="H14" s="3"/>
    </row>
    <row r="15" spans="2:8" ht="12.95" customHeight="1" x14ac:dyDescent="0.2">
      <c r="B15" s="9" t="s">
        <v>14</v>
      </c>
      <c r="C15" s="7">
        <f>+'FF11'!C15+'FF12'!C15</f>
        <v>64431392.314273007</v>
      </c>
      <c r="D15" s="7">
        <f>+'FF11'!D15+'FF12'!D15</f>
        <v>3226625</v>
      </c>
      <c r="E15" s="8">
        <f t="shared" si="1"/>
        <v>67658017.314273</v>
      </c>
      <c r="G15" s="1"/>
      <c r="H15" s="3"/>
    </row>
    <row r="16" spans="2:8" ht="12.95" customHeight="1" x14ac:dyDescent="0.2">
      <c r="B16" s="9" t="s">
        <v>15</v>
      </c>
      <c r="C16" s="7">
        <f>+'FF11'!C16+'FF12'!C16</f>
        <v>73177716.221216649</v>
      </c>
      <c r="D16" s="7">
        <f>+'FF11'!D16+'FF12'!D16</f>
        <v>2743589</v>
      </c>
      <c r="E16" s="8">
        <f t="shared" si="1"/>
        <v>75921305.221216649</v>
      </c>
      <c r="G16" s="1"/>
      <c r="H16" s="3"/>
    </row>
    <row r="17" spans="2:8" ht="12.95" customHeight="1" x14ac:dyDescent="0.2">
      <c r="B17" s="9" t="s">
        <v>16</v>
      </c>
      <c r="C17" s="7">
        <f>+'FF11'!C17+'FF12'!C17</f>
        <v>42806326.117839999</v>
      </c>
      <c r="D17" s="7">
        <f>+'FF11'!D17+'FF12'!D17</f>
        <v>2299840</v>
      </c>
      <c r="E17" s="8">
        <f t="shared" si="1"/>
        <v>45106166.117839999</v>
      </c>
      <c r="G17" s="1"/>
      <c r="H17" s="3"/>
    </row>
    <row r="18" spans="2:8" ht="12.95" customHeight="1" x14ac:dyDescent="0.2">
      <c r="B18" s="9" t="s">
        <v>17</v>
      </c>
      <c r="C18" s="7">
        <f>+'FF11'!C18+'FF12'!C18</f>
        <v>22442677.617600001</v>
      </c>
      <c r="D18" s="7">
        <f>+'FF11'!D18+'FF12'!D18</f>
        <v>1128253</v>
      </c>
      <c r="E18" s="8">
        <f t="shared" si="1"/>
        <v>23570930.617600001</v>
      </c>
      <c r="G18" s="1"/>
      <c r="H18" s="3"/>
    </row>
    <row r="19" spans="2:8" ht="12.95" customHeight="1" x14ac:dyDescent="0.2">
      <c r="B19" s="9" t="s">
        <v>30</v>
      </c>
      <c r="C19" s="7">
        <f>+'FF11'!C19+'FF12'!C19</f>
        <v>15446581.310000001</v>
      </c>
      <c r="D19" s="7">
        <f>+'FF11'!D19+'FF12'!D19</f>
        <v>267000</v>
      </c>
      <c r="E19" s="8">
        <f t="shared" si="1"/>
        <v>15713581.310000001</v>
      </c>
      <c r="G19" s="1"/>
      <c r="H19" s="3"/>
    </row>
    <row r="20" spans="2:8" ht="12.95" customHeight="1" x14ac:dyDescent="0.2">
      <c r="B20" s="9" t="s">
        <v>18</v>
      </c>
      <c r="C20" s="7">
        <f>+'FF11'!C20+'FF12'!C20</f>
        <v>40368116.146279745</v>
      </c>
      <c r="D20" s="7">
        <f>+'FF11'!D20+'FF12'!D20</f>
        <v>1600805</v>
      </c>
      <c r="E20" s="8">
        <f t="shared" si="1"/>
        <v>41968921.146279745</v>
      </c>
      <c r="G20" s="1"/>
      <c r="H20" s="3"/>
    </row>
    <row r="21" spans="2:8" ht="12.95" customHeight="1" x14ac:dyDescent="0.2">
      <c r="B21" s="9" t="s">
        <v>37</v>
      </c>
      <c r="C21" s="7">
        <f>+'FF11'!C21+'FF12'!C21</f>
        <v>23007372.683599997</v>
      </c>
      <c r="D21" s="7">
        <f>+'FF11'!D21+'FF12'!D21</f>
        <v>250000</v>
      </c>
      <c r="E21" s="8">
        <f t="shared" si="1"/>
        <v>23257372.683599997</v>
      </c>
      <c r="G21" s="1"/>
      <c r="H21" s="3"/>
    </row>
    <row r="22" spans="2:8" ht="12.95" customHeight="1" x14ac:dyDescent="0.2">
      <c r="B22" s="9" t="s">
        <v>8</v>
      </c>
      <c r="C22" s="7">
        <f>+'FF11'!C22+'FF12'!C22</f>
        <v>6737191.5972000007</v>
      </c>
      <c r="D22" s="7">
        <f>+'FF11'!D22+'FF12'!D22</f>
        <v>2559791</v>
      </c>
      <c r="E22" s="8">
        <f t="shared" si="1"/>
        <v>9296982.5972000007</v>
      </c>
      <c r="G22" s="1"/>
      <c r="H22" s="3"/>
    </row>
    <row r="23" spans="2:8" ht="12.95" customHeight="1" x14ac:dyDescent="0.2">
      <c r="B23" s="9" t="s">
        <v>19</v>
      </c>
      <c r="C23" s="7">
        <f>+'FF11'!C23+'FF12'!C23</f>
        <v>2486150.4</v>
      </c>
      <c r="D23" s="7">
        <f>+'FF11'!D23+'FF12'!D23</f>
        <v>2353545</v>
      </c>
      <c r="E23" s="8">
        <f t="shared" si="1"/>
        <v>4839695.4000000004</v>
      </c>
      <c r="G23" s="1"/>
      <c r="H23" s="3"/>
    </row>
    <row r="24" spans="2:8" ht="12.95" customHeight="1" x14ac:dyDescent="0.2">
      <c r="B24" s="9" t="s">
        <v>20</v>
      </c>
      <c r="C24" s="7">
        <f>+'FF11'!C24+'FF12'!C24</f>
        <v>1588440</v>
      </c>
      <c r="D24" s="7">
        <f>+'FF11'!D24+'FF12'!D24</f>
        <v>0</v>
      </c>
      <c r="E24" s="8">
        <f t="shared" si="1"/>
        <v>1588440</v>
      </c>
      <c r="G24" s="1"/>
      <c r="H24" s="3"/>
    </row>
    <row r="25" spans="2:8" ht="12.95" customHeight="1" x14ac:dyDescent="0.2">
      <c r="B25" s="9" t="s">
        <v>48</v>
      </c>
      <c r="C25" s="7">
        <f>+'FF11'!C25+'FF12'!C25</f>
        <v>5222428.5035999995</v>
      </c>
      <c r="D25" s="7">
        <f>+'FF11'!D25+'FF12'!D25</f>
        <v>0</v>
      </c>
      <c r="E25" s="8">
        <f t="shared" si="1"/>
        <v>5222428.5035999995</v>
      </c>
      <c r="G25" s="1"/>
      <c r="H25" s="3"/>
    </row>
    <row r="26" spans="2:8" ht="12.95" customHeight="1" x14ac:dyDescent="0.2">
      <c r="B26" s="9" t="s">
        <v>21</v>
      </c>
      <c r="C26" s="7">
        <f>+'FF11'!C26+'FF12'!C26</f>
        <v>31633570.204</v>
      </c>
      <c r="D26" s="7">
        <f>+'FF11'!D26+'FF12'!D26</f>
        <v>971537</v>
      </c>
      <c r="E26" s="8">
        <f t="shared" si="1"/>
        <v>32605107.204</v>
      </c>
      <c r="G26" s="1"/>
      <c r="H26" s="3"/>
    </row>
    <row r="27" spans="2:8" ht="12.95" customHeight="1" x14ac:dyDescent="0.2">
      <c r="B27" s="9" t="s">
        <v>22</v>
      </c>
      <c r="C27" s="7">
        <f>+'FF11'!C27+'FF12'!C27</f>
        <v>43047053.725999996</v>
      </c>
      <c r="D27" s="7">
        <f>+'FF11'!D27+'FF12'!D27</f>
        <v>560000</v>
      </c>
      <c r="E27" s="8">
        <f t="shared" si="1"/>
        <v>43607053.725999996</v>
      </c>
      <c r="G27" s="1"/>
      <c r="H27" s="3"/>
    </row>
    <row r="28" spans="2:8" ht="12.95" customHeight="1" x14ac:dyDescent="0.2">
      <c r="B28" s="9" t="s">
        <v>25</v>
      </c>
      <c r="C28" s="7">
        <f>+'FF11'!C28+'FF12'!C28</f>
        <v>4809581.7007999998</v>
      </c>
      <c r="D28" s="7">
        <f>+'FF11'!D28+'FF12'!D28</f>
        <v>60000</v>
      </c>
      <c r="E28" s="8">
        <f t="shared" si="1"/>
        <v>4869581.7007999998</v>
      </c>
      <c r="G28" s="1"/>
      <c r="H28" s="3"/>
    </row>
    <row r="29" spans="2:8" ht="12.95" customHeight="1" x14ac:dyDescent="0.2">
      <c r="B29" s="9" t="s">
        <v>23</v>
      </c>
      <c r="C29" s="7">
        <f>+'FF11'!C29+'FF12'!C29</f>
        <v>17145744.616</v>
      </c>
      <c r="D29" s="7">
        <f>+'FF11'!D29+'FF12'!D29</f>
        <v>3950000</v>
      </c>
      <c r="E29" s="8">
        <f t="shared" si="1"/>
        <v>21095744.616</v>
      </c>
      <c r="F29" s="2"/>
      <c r="G29" s="1"/>
      <c r="H29" s="3"/>
    </row>
    <row r="30" spans="2:8" ht="12.95" customHeight="1" x14ac:dyDescent="0.2">
      <c r="B30" s="9" t="s">
        <v>33</v>
      </c>
      <c r="C30" s="7">
        <f>+'FF11'!C30+'FF12'!C30</f>
        <v>29224732.900018837</v>
      </c>
      <c r="D30" s="7">
        <f>+'FF11'!D30+'FF12'!D30</f>
        <v>837000</v>
      </c>
      <c r="E30" s="8">
        <f t="shared" si="1"/>
        <v>30061732.900018837</v>
      </c>
      <c r="F30" s="1"/>
      <c r="G30" s="1"/>
      <c r="H30" s="3"/>
    </row>
    <row r="31" spans="2:8" ht="12.95" customHeight="1" x14ac:dyDescent="0.2">
      <c r="B31" s="9" t="s">
        <v>24</v>
      </c>
      <c r="C31" s="7">
        <f>+'FF11'!C31+'FF12'!C31</f>
        <v>13519595.800799999</v>
      </c>
      <c r="D31" s="7">
        <f>+'FF11'!D31+'FF12'!D31</f>
        <v>283500</v>
      </c>
      <c r="E31" s="8">
        <f t="shared" si="1"/>
        <v>13803095.800799999</v>
      </c>
      <c r="G31" s="1"/>
      <c r="H31" s="3"/>
    </row>
    <row r="32" spans="2:8" s="12" customFormat="1" ht="12.95" customHeight="1" x14ac:dyDescent="0.2">
      <c r="B32" s="9" t="s">
        <v>34</v>
      </c>
      <c r="C32" s="7">
        <f>+'FF11'!C32+'FF12'!C32</f>
        <v>37006975.51748243</v>
      </c>
      <c r="D32" s="7">
        <f>+'FF11'!D32+'FF12'!D32</f>
        <v>2779100</v>
      </c>
      <c r="E32" s="8">
        <f t="shared" si="1"/>
        <v>39786075.51748243</v>
      </c>
      <c r="G32" s="1"/>
      <c r="H32" s="13"/>
    </row>
    <row r="33" spans="2:11" s="12" customFormat="1" ht="12.95" customHeight="1" x14ac:dyDescent="0.2">
      <c r="B33" s="9" t="s">
        <v>45</v>
      </c>
      <c r="C33" s="7">
        <f>+'FF11'!C33+'FF12'!C33</f>
        <v>0</v>
      </c>
      <c r="D33" s="7">
        <f>+'FF11'!D33+'FF12'!D33</f>
        <v>41809447</v>
      </c>
      <c r="E33" s="8">
        <f t="shared" si="1"/>
        <v>41809447</v>
      </c>
      <c r="G33" s="1"/>
      <c r="H33" s="13"/>
    </row>
    <row r="34" spans="2:11" s="12" customFormat="1" ht="12.95" customHeight="1" x14ac:dyDescent="0.2">
      <c r="B34" s="9" t="s">
        <v>40</v>
      </c>
      <c r="C34" s="7">
        <f>+'FF11'!C34+'FF12'!C34</f>
        <v>0</v>
      </c>
      <c r="D34" s="7">
        <f>+'FF11'!D34+'FF12'!D34</f>
        <v>1000000</v>
      </c>
      <c r="E34" s="8">
        <f t="shared" si="1"/>
        <v>1000000</v>
      </c>
      <c r="G34" s="1"/>
      <c r="H34" s="13"/>
    </row>
    <row r="35" spans="2:11" s="12" customFormat="1" ht="12.95" customHeight="1" x14ac:dyDescent="0.2">
      <c r="B35" s="9" t="s">
        <v>50</v>
      </c>
      <c r="C35" s="7">
        <f>+'FF11'!C35+'FF12'!C35</f>
        <v>0</v>
      </c>
      <c r="D35" s="7">
        <f>+'FF11'!D35+'FF12'!D35</f>
        <v>4999999.68695</v>
      </c>
      <c r="E35" s="8">
        <f t="shared" si="1"/>
        <v>4999999.68695</v>
      </c>
      <c r="G35" s="1"/>
      <c r="H35" s="13"/>
    </row>
    <row r="36" spans="2:11" s="12" customFormat="1" ht="12.95" customHeight="1" x14ac:dyDescent="0.2">
      <c r="B36" s="9" t="s">
        <v>51</v>
      </c>
      <c r="C36" s="7">
        <f>+'FF11'!C36+'FF12'!C36</f>
        <v>0</v>
      </c>
      <c r="D36" s="7">
        <f>+'FF11'!D36+'FF12'!D36</f>
        <v>4999999.68695</v>
      </c>
      <c r="E36" s="8">
        <f t="shared" si="1"/>
        <v>4999999.68695</v>
      </c>
      <c r="G36" s="1"/>
      <c r="H36" s="13"/>
    </row>
    <row r="37" spans="2:11" ht="12.95" customHeight="1" x14ac:dyDescent="0.2">
      <c r="B37" s="9" t="s">
        <v>41</v>
      </c>
      <c r="C37" s="7">
        <f>+'FF11'!C37+'FF12'!C37</f>
        <v>0</v>
      </c>
      <c r="D37" s="7">
        <f>+'FF11'!D37+'FF12'!D37</f>
        <v>5100000</v>
      </c>
      <c r="E37" s="8">
        <f t="shared" si="1"/>
        <v>5100000</v>
      </c>
      <c r="F37" s="16"/>
      <c r="G37" s="1"/>
      <c r="H37" s="3"/>
      <c r="K37" s="3"/>
    </row>
    <row r="38" spans="2:11" ht="12.95" customHeight="1" x14ac:dyDescent="0.2">
      <c r="B38" s="9" t="s">
        <v>49</v>
      </c>
      <c r="C38" s="7">
        <f>+'FF11'!C38+'FF12'!C38</f>
        <v>0</v>
      </c>
      <c r="D38" s="7">
        <f>+'FF11'!D38+'FF12'!D38</f>
        <v>37000000</v>
      </c>
      <c r="E38" s="8">
        <f t="shared" si="1"/>
        <v>37000000</v>
      </c>
      <c r="G38" s="1"/>
      <c r="H38" s="3"/>
      <c r="K38" s="3"/>
    </row>
    <row r="39" spans="2:11" ht="12.95" customHeight="1" x14ac:dyDescent="0.2">
      <c r="B39" s="9" t="s">
        <v>26</v>
      </c>
      <c r="C39" s="7">
        <f>+'FF11'!C39+'FF12'!C39</f>
        <v>0</v>
      </c>
      <c r="D39" s="7">
        <f>+'FF11'!D39+'FF12'!D39</f>
        <v>61594293.799999997</v>
      </c>
      <c r="E39" s="8">
        <f t="shared" si="1"/>
        <v>61594293.799999997</v>
      </c>
      <c r="F39" s="16"/>
      <c r="G39" s="1"/>
      <c r="H39" s="3"/>
      <c r="K39" s="3"/>
    </row>
    <row r="40" spans="2:11" ht="12.95" customHeight="1" x14ac:dyDescent="0.2">
      <c r="B40" s="9" t="s">
        <v>42</v>
      </c>
      <c r="C40" s="7">
        <f>+'FF11'!C40+'FF12'!C40</f>
        <v>0</v>
      </c>
      <c r="D40" s="7">
        <f>+'FF11'!D40+'FF12'!D40</f>
        <v>3000000</v>
      </c>
      <c r="E40" s="8">
        <f t="shared" si="1"/>
        <v>3000000</v>
      </c>
      <c r="G40" s="1"/>
      <c r="H40" s="3"/>
      <c r="K40" s="3"/>
    </row>
    <row r="41" spans="2:11" ht="12.95" customHeight="1" x14ac:dyDescent="0.2">
      <c r="B41" s="9" t="s">
        <v>36</v>
      </c>
      <c r="C41" s="7">
        <f>+'FF11'!C41+'FF12'!C41</f>
        <v>0</v>
      </c>
      <c r="D41" s="7">
        <f>+'FF11'!D41+'FF12'!D41</f>
        <v>8756880</v>
      </c>
      <c r="E41" s="8">
        <f t="shared" si="1"/>
        <v>8756880</v>
      </c>
      <c r="G41" s="1"/>
      <c r="H41" s="3"/>
    </row>
    <row r="42" spans="2:11" ht="12.95" customHeight="1" x14ac:dyDescent="0.2">
      <c r="B42" s="9" t="s">
        <v>27</v>
      </c>
      <c r="C42" s="7">
        <f>+'FF11'!C42+'FF12'!C42</f>
        <v>0</v>
      </c>
      <c r="D42" s="7">
        <f>+'FF11'!D42+'FF12'!D42</f>
        <v>20000000</v>
      </c>
      <c r="E42" s="8">
        <f t="shared" si="1"/>
        <v>20000000</v>
      </c>
      <c r="G42" s="1"/>
      <c r="H42" s="3"/>
    </row>
    <row r="43" spans="2:11" ht="12.95" customHeight="1" thickBot="1" x14ac:dyDescent="0.25">
      <c r="B43" s="41" t="s">
        <v>28</v>
      </c>
      <c r="C43" s="42">
        <f>+'FF11'!C43+'FF12'!C43</f>
        <v>0</v>
      </c>
      <c r="D43" s="42">
        <f>+'FF11'!D43+'FF12'!D43</f>
        <v>2000000</v>
      </c>
      <c r="E43" s="43">
        <f t="shared" si="1"/>
        <v>2000000</v>
      </c>
      <c r="G43" s="1"/>
      <c r="H43" s="3"/>
    </row>
    <row r="44" spans="2:11" s="12" customFormat="1" x14ac:dyDescent="0.2">
      <c r="B44" s="22" t="s">
        <v>52</v>
      </c>
    </row>
    <row r="45" spans="2:11" x14ac:dyDescent="0.2">
      <c r="C45" s="16"/>
      <c r="E45" s="1"/>
    </row>
    <row r="46" spans="2:11" x14ac:dyDescent="0.2">
      <c r="E46" s="1"/>
    </row>
    <row r="47" spans="2:11" x14ac:dyDescent="0.2">
      <c r="C47" s="3"/>
      <c r="D47" s="3"/>
    </row>
  </sheetData>
  <mergeCells count="2">
    <mergeCell ref="B6:B7"/>
    <mergeCell ref="C6:E6"/>
  </mergeCells>
  <phoneticPr fontId="4" type="noConversion"/>
  <pageMargins left="0.78740157480314965" right="0.78740157480314965" top="0.98425196850393704" bottom="0.98425196850393704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FF11</vt:lpstr>
      <vt:lpstr>FF12</vt:lpstr>
      <vt:lpstr>Consolidado</vt:lpstr>
      <vt:lpstr>'FF11'!Área_de_impresión</vt:lpstr>
    </vt:vector>
  </TitlesOfParts>
  <Company>UNSAM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DAgostinello</dc:creator>
  <cp:lastModifiedBy>Estadisticas</cp:lastModifiedBy>
  <cp:lastPrinted>2018-12-14T13:04:40Z</cp:lastPrinted>
  <dcterms:created xsi:type="dcterms:W3CDTF">2007-12-07T18:11:18Z</dcterms:created>
  <dcterms:modified xsi:type="dcterms:W3CDTF">2019-11-29T14:33:12Z</dcterms:modified>
</cp:coreProperties>
</file>