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odesca\Documents\Gabriela\UNSAM\Portal información Pública\ARCHIVOS SUBIDOS AL PORTAL\"/>
    </mc:Choice>
  </mc:AlternateContent>
  <bookViews>
    <workbookView xWindow="0" yWindow="0" windowWidth="24000" windowHeight="8835" tabRatio="706"/>
  </bookViews>
  <sheets>
    <sheet name="Ejec por Inciso y UA" sheetId="9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90" l="1"/>
  <c r="M34" i="90"/>
  <c r="L34" i="90"/>
  <c r="I34" i="90"/>
  <c r="D34" i="90"/>
  <c r="E34" i="90"/>
  <c r="F34" i="90"/>
  <c r="G34" i="90"/>
  <c r="H34" i="90"/>
  <c r="C34" i="90"/>
  <c r="I6" i="90"/>
  <c r="L6" i="90"/>
  <c r="M6" i="90"/>
  <c r="I7" i="90"/>
  <c r="L7" i="90"/>
  <c r="M7" i="90"/>
  <c r="I8" i="90"/>
  <c r="L8" i="90"/>
  <c r="N8" i="90" s="1"/>
  <c r="M8" i="90"/>
  <c r="I9" i="90"/>
  <c r="L9" i="90"/>
  <c r="M9" i="90"/>
  <c r="I10" i="90"/>
  <c r="L10" i="90"/>
  <c r="M10" i="90"/>
  <c r="I11" i="90"/>
  <c r="L11" i="90"/>
  <c r="N11" i="90" s="1"/>
  <c r="M11" i="90"/>
  <c r="C12" i="90"/>
  <c r="I12" i="90" s="1"/>
  <c r="M12" i="90"/>
  <c r="I13" i="90"/>
  <c r="L13" i="90"/>
  <c r="M13" i="90"/>
  <c r="I14" i="90"/>
  <c r="L14" i="90"/>
  <c r="M14" i="90"/>
  <c r="I15" i="90"/>
  <c r="L15" i="90"/>
  <c r="M15" i="90"/>
  <c r="I16" i="90"/>
  <c r="L16" i="90"/>
  <c r="M16" i="90"/>
  <c r="I17" i="90"/>
  <c r="L17" i="90"/>
  <c r="M17" i="90"/>
  <c r="I18" i="90"/>
  <c r="L18" i="90"/>
  <c r="M18" i="90"/>
  <c r="I19" i="90"/>
  <c r="L19" i="90"/>
  <c r="M19" i="90"/>
  <c r="I20" i="90"/>
  <c r="L20" i="90"/>
  <c r="M20" i="90"/>
  <c r="N16" i="90" l="1"/>
  <c r="N18" i="90"/>
  <c r="N10" i="90"/>
  <c r="N6" i="90"/>
  <c r="N13" i="90"/>
  <c r="N9" i="90"/>
  <c r="N14" i="90"/>
  <c r="N15" i="90"/>
  <c r="N7" i="90"/>
  <c r="N17" i="90"/>
  <c r="N19" i="90"/>
  <c r="N20" i="90"/>
  <c r="L12" i="90"/>
  <c r="N12" i="90" l="1"/>
  <c r="M32" i="90"/>
  <c r="M31" i="90"/>
  <c r="M30" i="90"/>
  <c r="M29" i="90"/>
  <c r="M28" i="90"/>
  <c r="M27" i="90"/>
  <c r="M26" i="90"/>
  <c r="M25" i="90"/>
  <c r="M24" i="90"/>
  <c r="M23" i="90"/>
  <c r="M22" i="90"/>
  <c r="M21" i="90"/>
  <c r="E33" i="90"/>
  <c r="M33" i="90" s="1"/>
  <c r="L33" i="90"/>
  <c r="L32" i="90"/>
  <c r="L31" i="90"/>
  <c r="L30" i="90"/>
  <c r="L29" i="90"/>
  <c r="L28" i="90"/>
  <c r="L27" i="90"/>
  <c r="L26" i="90"/>
  <c r="L25" i="90"/>
  <c r="L24" i="90"/>
  <c r="L23" i="90"/>
  <c r="L22" i="90"/>
  <c r="L21" i="90"/>
  <c r="N27" i="90" l="1"/>
  <c r="N31" i="90"/>
  <c r="N30" i="90"/>
  <c r="N28" i="90"/>
  <c r="N22" i="90"/>
  <c r="N26" i="90"/>
  <c r="N21" i="90"/>
  <c r="N23" i="90"/>
  <c r="N32" i="90"/>
  <c r="N25" i="90"/>
  <c r="N29" i="90"/>
  <c r="N24" i="90"/>
  <c r="N33" i="90"/>
  <c r="G40" i="90" l="1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F40" i="90" l="1"/>
  <c r="H40" i="90"/>
  <c r="D40" i="90"/>
  <c r="P30" i="90" l="1"/>
  <c r="P33" i="90"/>
  <c r="D43" i="90"/>
  <c r="P21" i="90" l="1"/>
  <c r="P32" i="90"/>
  <c r="P22" i="90"/>
  <c r="P25" i="90"/>
  <c r="U14" i="90"/>
  <c r="P26" i="90"/>
  <c r="P29" i="90"/>
  <c r="P27" i="90"/>
  <c r="P7" i="90"/>
  <c r="P11" i="90"/>
  <c r="P13" i="90"/>
  <c r="P14" i="90"/>
  <c r="P15" i="90"/>
  <c r="P6" i="90"/>
  <c r="P10" i="90"/>
  <c r="P19" i="90"/>
  <c r="P20" i="90"/>
  <c r="P8" i="90"/>
  <c r="P16" i="90"/>
  <c r="P17" i="90"/>
  <c r="U12" i="90"/>
  <c r="P18" i="90"/>
  <c r="P9" i="90"/>
  <c r="P12" i="90"/>
  <c r="P31" i="90"/>
  <c r="P34" i="90"/>
  <c r="P24" i="90"/>
  <c r="P23" i="90"/>
  <c r="U13" i="90"/>
  <c r="P28" i="90"/>
  <c r="H43" i="90"/>
  <c r="I43" i="90"/>
  <c r="G43" i="90"/>
  <c r="I40" i="90"/>
  <c r="E43" i="90"/>
  <c r="C40" i="90"/>
  <c r="L40" i="90" s="1"/>
  <c r="C43" i="90"/>
  <c r="C46" i="90" s="1"/>
  <c r="E40" i="90"/>
  <c r="M40" i="90" s="1"/>
  <c r="F43" i="90"/>
  <c r="Q8" i="90" l="1"/>
  <c r="Q16" i="90"/>
  <c r="Q7" i="90"/>
  <c r="Q9" i="90"/>
  <c r="Q17" i="90"/>
  <c r="Q13" i="90"/>
  <c r="Q18" i="90"/>
  <c r="Q6" i="90"/>
  <c r="Q14" i="90"/>
  <c r="U18" i="90"/>
  <c r="Q12" i="90"/>
  <c r="Q11" i="90"/>
  <c r="Q15" i="90"/>
  <c r="Q20" i="90"/>
  <c r="Q10" i="90"/>
  <c r="Q19" i="90"/>
  <c r="D46" i="90"/>
  <c r="N40" i="90"/>
  <c r="Q32" i="90"/>
  <c r="Q29" i="90"/>
  <c r="Q25" i="90"/>
  <c r="Q21" i="90"/>
  <c r="Q33" i="90"/>
  <c r="U19" i="90"/>
  <c r="Q26" i="90"/>
  <c r="Q22" i="90"/>
  <c r="U20" i="90"/>
  <c r="Q30" i="90"/>
  <c r="Q27" i="90"/>
  <c r="Q23" i="90"/>
  <c r="Q34" i="90"/>
  <c r="Q31" i="90"/>
  <c r="Q28" i="90"/>
  <c r="Q24" i="90"/>
  <c r="R16" i="90" l="1"/>
  <c r="R18" i="90"/>
  <c r="R6" i="90"/>
  <c r="R15" i="90"/>
  <c r="R10" i="90"/>
  <c r="R11" i="90"/>
  <c r="R17" i="90"/>
  <c r="R14" i="90"/>
  <c r="R20" i="90"/>
  <c r="R8" i="90"/>
  <c r="R7" i="90"/>
  <c r="R9" i="90"/>
  <c r="R19" i="90"/>
  <c r="R13" i="90"/>
  <c r="R12" i="90"/>
  <c r="R32" i="90"/>
  <c r="R29" i="90"/>
  <c r="R25" i="90"/>
  <c r="R21" i="90"/>
  <c r="R33" i="90"/>
  <c r="U25" i="90"/>
  <c r="R26" i="90"/>
  <c r="R22" i="90"/>
  <c r="U26" i="90"/>
  <c r="R30" i="90"/>
  <c r="R27" i="90"/>
  <c r="R23" i="90"/>
  <c r="R34" i="90"/>
  <c r="R31" i="90"/>
  <c r="R28" i="90"/>
  <c r="R24" i="90"/>
  <c r="M43" i="90"/>
  <c r="U24" i="90"/>
  <c r="L43" i="90"/>
  <c r="N43" i="90" l="1"/>
</calcChain>
</file>

<file path=xl/sharedStrings.xml><?xml version="1.0" encoding="utf-8"?>
<sst xmlns="http://schemas.openxmlformats.org/spreadsheetml/2006/main" count="82" uniqueCount="49">
  <si>
    <t>16 - ESCUELA DE ECONOMIA Y NEGOCIOS (EEyN)</t>
  </si>
  <si>
    <t>20 - ESCUELA DE HUMANIDADES (EHUM)</t>
  </si>
  <si>
    <t>21 - ESCUELA DE POLITICA Y GOBIERNO (EPyG)</t>
  </si>
  <si>
    <t>31 - INSTITUTO DE TECNOLOGÍA JORGE A SABATO (ITS)</t>
  </si>
  <si>
    <t>32 - INSTITUTO DE INVESTIGACIONES BIOTECNOLOGICAS (IIB)</t>
  </si>
  <si>
    <t>34 - INSTITUTO DE ALTOS ESTUDIOS SOCIALES (IDAES)</t>
  </si>
  <si>
    <t>35 - INSTITUTO DE CIENCIAS DE LA REHABILITACION Y EL MOVIMIENTO (ICRM)</t>
  </si>
  <si>
    <t>36 - INSTITUTO DE CALIDAD INDUSTRIAL (INCALIN)</t>
  </si>
  <si>
    <t>37 - INSTITUTO DE TECNOLOGIA NUCLEAR DAN BENINSON (IDB)</t>
  </si>
  <si>
    <t>38 - INSTITUTO DE INVESTIGACION E INGENIERIA AMBIENTAL (3iA)</t>
  </si>
  <si>
    <t>39 - INSTITUTO DEL TRANSPORTE (IT)</t>
  </si>
  <si>
    <t>40 - INSTITUTO DE NANOSISTEMAS (INS)</t>
  </si>
  <si>
    <t>43 - INSTITUTO DE ESTUDIOS EN CIENCIAS JURIDICAS (IECJ)</t>
  </si>
  <si>
    <t>53 - INSTITUTO DE INVESTIGACIONES SOBRE EL PATRIMONIO CULTURAL (IIPC-TAREA)</t>
  </si>
  <si>
    <t>54 - INSTITUTO DE ARTES MAURICIO KAGEL (IAMK)</t>
  </si>
  <si>
    <t>55 - CENTRO UNIVERSITARIO SAN MARTÍN (CUSAM)</t>
  </si>
  <si>
    <t>56 - CENTRO ASISTENCIAL UNIVERSITARIO (CAU)</t>
  </si>
  <si>
    <t>57 - INSTITUTO DE ARQUITECTURA Y URBANISMO (IAU)</t>
  </si>
  <si>
    <t>59 - ESCUELA SECUNDARIA TÉCNICA UNSAM</t>
  </si>
  <si>
    <t>87 - FONDO DE AMORTIZACION DE DEUDA</t>
  </si>
  <si>
    <t>91 - FONDO DE BECAS DE APOYO ECONÓMICO</t>
  </si>
  <si>
    <t>93 - FONDO DE PLAN DE OBRAS E INVERSIONES</t>
  </si>
  <si>
    <t>97 - FONDO DE RESERVA JUDICIAL</t>
  </si>
  <si>
    <t>Fondos</t>
  </si>
  <si>
    <t>Total general</t>
  </si>
  <si>
    <t>17 - ESCUELA DE CIENCIA Y TECNOLOGIA (ECyT)</t>
  </si>
  <si>
    <t>41 - INSTITUTO COLOMB (COLOMB)</t>
  </si>
  <si>
    <t>42 - INSTITUTO DE TECNOLOGIA EN DETECCION Y ASTROPARTICULAS (ITeDA)</t>
  </si>
  <si>
    <t>79 - GASTOS GENERALES A PRORRATEAR (UNIDADES ACADÉMICAS)</t>
  </si>
  <si>
    <t>52 - CENTRO UNIVERSITARIO DE IMÁGENES MEDICAS (CEUNIM)</t>
  </si>
  <si>
    <t>Unidad Central</t>
  </si>
  <si>
    <t>Unidad</t>
  </si>
  <si>
    <t>Unidades Académicas</t>
  </si>
  <si>
    <t>Gastos en Personal</t>
  </si>
  <si>
    <t>Bienes de Consumo</t>
  </si>
  <si>
    <t>Servicios No Personales</t>
  </si>
  <si>
    <t>Bienes de Uso</t>
  </si>
  <si>
    <t>Transferencias</t>
  </si>
  <si>
    <t>Servicios de la Deuda y Disminución de Otros Pasivos</t>
  </si>
  <si>
    <t>Gastos de Funcionamiento</t>
  </si>
  <si>
    <t>Gastos en
Personal</t>
  </si>
  <si>
    <t>Total
General</t>
  </si>
  <si>
    <t>01 - UNIDAD CENTRAL</t>
  </si>
  <si>
    <t>Gastos Funcionam.</t>
  </si>
  <si>
    <t>Ejecución FF11 por Unidad Académica e Inciso (al 30-9-20)</t>
  </si>
  <si>
    <t>Ejecución FF11 por Rubro de Gasto</t>
  </si>
  <si>
    <t>UNIDAD CENTRAL</t>
  </si>
  <si>
    <t>UNIDADES ACADEMICAS</t>
  </si>
  <si>
    <t>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</si>
</sst>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[$€]\ * #,##0.00_ ;_ [$€]\ * \-#,##0.00_ ;_ [$€]\ * &quot;-&quot;??_ ;_ @_ "/>
    <numFmt numFmtId="169" formatCode="_([$€-2]* #,##0.00_);_([$€-2]* \(#,##0.00\);_([$€-2]* &quot;-&quot;??_)"/>
    <numFmt numFmtId="170" formatCode="_-&quot;$&quot;* #,##0_-;\-&quot;$&quot;* #,##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0D26"/>
        <bgColor indexed="64"/>
      </patternFill>
    </fill>
    <fill>
      <patternFill patternType="solid">
        <fgColor rgb="FF00243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73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 applyFill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Fill="0" applyProtection="0"/>
    <xf numFmtId="0" fontId="5" fillId="0" borderId="0" applyFill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 applyFill="0" applyProtection="0"/>
    <xf numFmtId="0" fontId="12" fillId="0" borderId="0" applyFill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 applyFill="0" applyProtection="0"/>
    <xf numFmtId="0" fontId="13" fillId="0" borderId="0" applyFill="0" applyProtection="0"/>
    <xf numFmtId="0" fontId="5" fillId="0" borderId="0" applyFill="0" applyProtection="0"/>
    <xf numFmtId="0" fontId="5" fillId="0" borderId="0" applyFill="0" applyProtection="0"/>
    <xf numFmtId="0" fontId="14" fillId="0" borderId="0" applyFill="0" applyProtection="0"/>
    <xf numFmtId="43" fontId="1" fillId="0" borderId="0" applyFont="0" applyFill="0" applyBorder="0" applyAlignment="0" applyProtection="0"/>
    <xf numFmtId="0" fontId="15" fillId="0" borderId="0" applyFill="0" applyProtection="0"/>
    <xf numFmtId="0" fontId="16" fillId="0" borderId="0" applyFill="0" applyProtection="0"/>
    <xf numFmtId="0" fontId="17" fillId="0" borderId="0" applyFill="0" applyProtection="0"/>
    <xf numFmtId="164" fontId="1" fillId="0" borderId="0" applyFont="0" applyFill="0" applyBorder="0" applyAlignment="0" applyProtection="0"/>
    <xf numFmtId="0" fontId="21" fillId="0" borderId="0" applyFill="0" applyProtection="0"/>
  </cellStyleXfs>
  <cellXfs count="42">
    <xf numFmtId="0" fontId="0" fillId="0" borderId="0" xfId="0"/>
    <xf numFmtId="0" fontId="9" fillId="0" borderId="0" xfId="0" applyFont="1"/>
    <xf numFmtId="0" fontId="0" fillId="0" borderId="0" xfId="0"/>
    <xf numFmtId="0" fontId="3" fillId="0" borderId="0" xfId="0" applyFont="1"/>
    <xf numFmtId="0" fontId="19" fillId="3" borderId="10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10" fontId="18" fillId="6" borderId="1" xfId="21" applyNumberFormat="1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10" fontId="18" fillId="6" borderId="2" xfId="21" applyNumberFormat="1" applyFont="1" applyFill="1" applyBorder="1" applyAlignment="1">
      <alignment horizontal="center" vertical="center"/>
    </xf>
    <xf numFmtId="10" fontId="18" fillId="6" borderId="10" xfId="21" applyNumberFormat="1" applyFont="1" applyFill="1" applyBorder="1" applyAlignment="1">
      <alignment horizontal="center" vertical="center"/>
    </xf>
    <xf numFmtId="10" fontId="18" fillId="6" borderId="8" xfId="21" applyNumberFormat="1" applyFont="1" applyFill="1" applyBorder="1" applyAlignment="1">
      <alignment horizontal="center" vertical="center"/>
    </xf>
    <xf numFmtId="10" fontId="18" fillId="6" borderId="9" xfId="21" applyNumberFormat="1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19" fillId="4" borderId="3" xfId="0" applyFont="1" applyFill="1" applyBorder="1" applyAlignment="1">
      <alignment horizontal="center"/>
    </xf>
    <xf numFmtId="0" fontId="19" fillId="5" borderId="10" xfId="0" applyFont="1" applyFill="1" applyBorder="1" applyAlignment="1">
      <alignment vertical="center"/>
    </xf>
    <xf numFmtId="170" fontId="6" fillId="0" borderId="0" xfId="44" applyNumberFormat="1" applyFont="1" applyBorder="1" applyAlignment="1">
      <alignment vertical="center"/>
    </xf>
    <xf numFmtId="170" fontId="6" fillId="9" borderId="11" xfId="44" applyNumberFormat="1" applyFont="1" applyFill="1" applyBorder="1" applyAlignment="1">
      <alignment vertical="center"/>
    </xf>
    <xf numFmtId="170" fontId="0" fillId="0" borderId="0" xfId="0" applyNumberFormat="1"/>
    <xf numFmtId="170" fontId="6" fillId="0" borderId="6" xfId="44" applyNumberFormat="1" applyFont="1" applyBorder="1" applyAlignment="1">
      <alignment vertical="center"/>
    </xf>
    <xf numFmtId="170" fontId="6" fillId="0" borderId="7" xfId="44" applyNumberFormat="1" applyFont="1" applyBorder="1" applyAlignment="1">
      <alignment vertical="center"/>
    </xf>
    <xf numFmtId="170" fontId="19" fillId="5" borderId="2" xfId="44" applyNumberFormat="1" applyFont="1" applyFill="1" applyBorder="1" applyAlignment="1">
      <alignment vertical="center"/>
    </xf>
    <xf numFmtId="170" fontId="19" fillId="5" borderId="10" xfId="44" applyNumberFormat="1" applyFont="1" applyFill="1" applyBorder="1" applyAlignment="1">
      <alignment vertical="center"/>
    </xf>
    <xf numFmtId="170" fontId="19" fillId="5" borderId="1" xfId="44" applyNumberFormat="1" applyFont="1" applyFill="1" applyBorder="1" applyAlignment="1">
      <alignment vertical="center"/>
    </xf>
    <xf numFmtId="170" fontId="19" fillId="5" borderId="3" xfId="44" applyNumberFormat="1" applyFont="1" applyFill="1" applyBorder="1" applyAlignment="1">
      <alignment vertical="center"/>
    </xf>
    <xf numFmtId="10" fontId="19" fillId="4" borderId="1" xfId="0" applyNumberFormat="1" applyFont="1" applyFill="1" applyBorder="1" applyAlignment="1">
      <alignment horizontal="center"/>
    </xf>
    <xf numFmtId="10" fontId="19" fillId="4" borderId="3" xfId="0" applyNumberFormat="1" applyFont="1" applyFill="1" applyBorder="1" applyAlignment="1">
      <alignment horizontal="center"/>
    </xf>
    <xf numFmtId="10" fontId="1" fillId="2" borderId="6" xfId="21" applyNumberFormat="1" applyFont="1" applyFill="1" applyBorder="1" applyAlignment="1">
      <alignment horizontal="center"/>
    </xf>
    <xf numFmtId="10" fontId="1" fillId="2" borderId="7" xfId="21" applyNumberFormat="1" applyFont="1" applyFill="1" applyBorder="1" applyAlignment="1">
      <alignment horizontal="center"/>
    </xf>
    <xf numFmtId="10" fontId="4" fillId="5" borderId="8" xfId="21" applyNumberFormat="1" applyFont="1" applyFill="1" applyBorder="1" applyAlignment="1">
      <alignment horizontal="center"/>
    </xf>
    <xf numFmtId="10" fontId="4" fillId="5" borderId="9" xfId="21" applyNumberFormat="1" applyFont="1" applyFill="1" applyBorder="1" applyAlignment="1">
      <alignment horizontal="center"/>
    </xf>
    <xf numFmtId="10" fontId="3" fillId="0" borderId="0" xfId="0" applyNumberFormat="1" applyFont="1"/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</cellXfs>
  <cellStyles count="46">
    <cellStyle name="Euro" xfId="5"/>
    <cellStyle name="Euro 2" xfId="6"/>
    <cellStyle name="Millares 2" xfId="7"/>
    <cellStyle name="Millares 2 2" xfId="3"/>
    <cellStyle name="Millares 2 3" xfId="20"/>
    <cellStyle name="Millares 2 3 2" xfId="32"/>
    <cellStyle name="Millares 2 4" xfId="27"/>
    <cellStyle name="Millares 2 4 2" xfId="34"/>
    <cellStyle name="Millares 2 5" xfId="30"/>
    <cellStyle name="Millares 3" xfId="1"/>
    <cellStyle name="Millares 4" xfId="22"/>
    <cellStyle name="Millares 5" xfId="40"/>
    <cellStyle name="Moneda" xfId="44" builtinId="4"/>
    <cellStyle name="Moneda 2" xfId="4"/>
    <cellStyle name="Moneda 2 2" xfId="18"/>
    <cellStyle name="Moneda 3" xfId="23"/>
    <cellStyle name="Normal" xfId="0" builtinId="0"/>
    <cellStyle name="Normal 10" xfId="28"/>
    <cellStyle name="Normal 10 2" xfId="35"/>
    <cellStyle name="Normal 11" xfId="29"/>
    <cellStyle name="Normal 11 2" xfId="37"/>
    <cellStyle name="Normal 12" xfId="36"/>
    <cellStyle name="Normal 12 2" xfId="38"/>
    <cellStyle name="Normal 13" xfId="39"/>
    <cellStyle name="Normal 14" xfId="41"/>
    <cellStyle name="Normal 15" xfId="42"/>
    <cellStyle name="Normal 16" xfId="43"/>
    <cellStyle name="Normal 17" xfId="45"/>
    <cellStyle name="Normal 2" xfId="8"/>
    <cellStyle name="Normal 2 2" xfId="9"/>
    <cellStyle name="Normal 2 3" xfId="10"/>
    <cellStyle name="Normal 2 4" xfId="11"/>
    <cellStyle name="Normal 3" xfId="12"/>
    <cellStyle name="Normal 3 2" xfId="13"/>
    <cellStyle name="Normal 3 3" xfId="14"/>
    <cellStyle name="Normal 4" xfId="2"/>
    <cellStyle name="Normal 5" xfId="15"/>
    <cellStyle name="Normal 6" xfId="16"/>
    <cellStyle name="Normal 7" xfId="19"/>
    <cellStyle name="Normal 7 2" xfId="31"/>
    <cellStyle name="Normal 8" xfId="24"/>
    <cellStyle name="Normal 8 2" xfId="25"/>
    <cellStyle name="Normal 9" xfId="26"/>
    <cellStyle name="Normal 9 2" xfId="33"/>
    <cellStyle name="Porcentaje" xfId="21" builtinId="5"/>
    <cellStyle name="Porcentaje 2" xfId="17"/>
  </cellStyles>
  <dxfs count="0"/>
  <tableStyles count="0" defaultTableStyle="TableStyleMedium2" defaultPivotStyle="PivotStyleLight16"/>
  <colors>
    <mruColors>
      <color rgb="FF540000"/>
      <color rgb="FF640000"/>
      <color rgb="FFFFF7E1"/>
      <color rgb="FFEDF1F9"/>
      <color rgb="FFEEF7E9"/>
      <color rgb="FF003736"/>
      <color rgb="FFD36D4D"/>
      <color rgb="FFC890F2"/>
      <color rgb="FF002436"/>
      <color rgb="FF000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i="1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AR" sz="1450" i="1">
                <a:solidFill>
                  <a:schemeClr val="tx1">
                    <a:lumMod val="85000"/>
                    <a:lumOff val="15000"/>
                  </a:schemeClr>
                </a:solidFill>
              </a:rPr>
              <a:t>% Ejecución por</a:t>
            </a:r>
            <a:r>
              <a:rPr lang="es-AR" sz="1450" i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Rubro de Gasto</a:t>
            </a:r>
            <a:r>
              <a:rPr lang="es-AR" sz="1450" i="1">
                <a:solidFill>
                  <a:schemeClr val="tx1">
                    <a:lumMod val="85000"/>
                    <a:lumOff val="15000"/>
                  </a:schemeClr>
                </a:solidFill>
              </a:rPr>
              <a:t> en FF 11</a:t>
            </a:r>
          </a:p>
        </c:rich>
      </c:tx>
      <c:layout>
        <c:manualLayout>
          <c:xMode val="edge"/>
          <c:yMode val="edge"/>
          <c:x val="0.23493609530333731"/>
          <c:y val="1.037463882778018E-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79022036231443"/>
          <c:y val="0.14977520254371984"/>
          <c:w val="0.66638400182185031"/>
          <c:h val="0.73867455683818206"/>
        </c:manualLayout>
      </c:layout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790180496"/>
        <c:axId val="-1790179952"/>
        <c:axId val="0"/>
      </c:bar3DChart>
      <c:catAx>
        <c:axId val="-179018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90179952"/>
        <c:crosses val="autoZero"/>
        <c:auto val="1"/>
        <c:lblAlgn val="r"/>
        <c:lblOffset val="100"/>
        <c:noMultiLvlLbl val="0"/>
      </c:catAx>
      <c:valAx>
        <c:axId val="-1790179952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none"/>
        <c:minorTickMark val="none"/>
        <c:tickLblPos val="none"/>
        <c:crossAx val="-1790180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i="1">
                <a:solidFill>
                  <a:schemeClr val="accent6">
                    <a:lumMod val="50000"/>
                  </a:schemeClr>
                </a:solidFill>
              </a:rPr>
              <a:t>Participación de ejecución al 30-09-20</a:t>
            </a:r>
          </a:p>
          <a:p>
            <a:pPr algn="ctr">
              <a:defRPr sz="14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i="1">
                <a:solidFill>
                  <a:schemeClr val="accent6">
                    <a:lumMod val="50000"/>
                  </a:schemeClr>
                </a:solidFill>
              </a:rPr>
              <a:t>GASTOS EN PERSONAL FF11</a:t>
            </a:r>
          </a:p>
        </c:rich>
      </c:tx>
      <c:layout>
        <c:manualLayout>
          <c:xMode val="edge"/>
          <c:yMode val="edge"/>
          <c:x val="0.21520711409310503"/>
          <c:y val="5.3514855697551197E-2"/>
        </c:manualLayout>
      </c:layout>
      <c:overlay val="0"/>
      <c:spPr>
        <a:solidFill>
          <a:srgbClr val="EEF7E9"/>
        </a:solidFill>
        <a:ln>
          <a:noFill/>
        </a:ln>
        <a:effectLst/>
      </c:spPr>
    </c:title>
    <c:autoTitleDeleted val="0"/>
    <c:view3D>
      <c:rotX val="30"/>
      <c:rotY val="4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4297679196882147"/>
          <c:y val="0.29567974388982193"/>
          <c:w val="0.4415765008115643"/>
          <c:h val="0.53497868420436034"/>
        </c:manualLayout>
      </c:layout>
      <c:pie3DChart>
        <c:varyColors val="1"/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i="1">
                <a:solidFill>
                  <a:schemeClr val="accent5">
                    <a:lumMod val="50000"/>
                  </a:schemeClr>
                </a:solidFill>
              </a:rPr>
              <a:t>Participación de ejecución al 30-09-20</a:t>
            </a:r>
          </a:p>
          <a:p>
            <a:pPr>
              <a:defRPr sz="1400" b="1" i="1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i="1">
                <a:solidFill>
                  <a:schemeClr val="accent5">
                    <a:lumMod val="50000"/>
                  </a:schemeClr>
                </a:solidFill>
              </a:rPr>
              <a:t>GASTOS DE FUNCIONAMIENTO FF11</a:t>
            </a:r>
          </a:p>
        </c:rich>
      </c:tx>
      <c:layout>
        <c:manualLayout>
          <c:xMode val="edge"/>
          <c:yMode val="edge"/>
          <c:x val="0.25428485120906447"/>
          <c:y val="6.4502842031390159E-2"/>
        </c:manualLayout>
      </c:layout>
      <c:overlay val="0"/>
      <c:spPr>
        <a:solidFill>
          <a:srgbClr val="EDF1F9"/>
        </a:solidFill>
        <a:ln>
          <a:noFill/>
        </a:ln>
        <a:effectLst/>
      </c:spPr>
    </c:title>
    <c:autoTitleDeleted val="0"/>
    <c:view3D>
      <c:rotX val="30"/>
      <c:rotY val="4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3176547343029217"/>
          <c:y val="0.28535923927441115"/>
          <c:w val="0.47707912548209991"/>
          <c:h val="0.57927071568996524"/>
        </c:manualLayout>
      </c:layout>
      <c:pie3DChart>
        <c:varyColors val="1"/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772583</xdr:colOff>
      <xdr:row>46</xdr:row>
      <xdr:rowOff>31749</xdr:rowOff>
    </xdr:from>
    <xdr:to>
      <xdr:col>19</xdr:col>
      <xdr:colOff>31751</xdr:colOff>
      <xdr:row>66</xdr:row>
      <xdr:rowOff>105832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91016</xdr:colOff>
      <xdr:row>0</xdr:row>
      <xdr:rowOff>179917</xdr:rowOff>
    </xdr:from>
    <xdr:to>
      <xdr:col>23</xdr:col>
      <xdr:colOff>464153</xdr:colOff>
      <xdr:row>17</xdr:row>
      <xdr:rowOff>142688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77056</xdr:colOff>
      <xdr:row>15</xdr:row>
      <xdr:rowOff>165315</xdr:rowOff>
    </xdr:from>
    <xdr:to>
      <xdr:col>23</xdr:col>
      <xdr:colOff>455083</xdr:colOff>
      <xdr:row>33</xdr:row>
      <xdr:rowOff>168339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showGridLines="0" tabSelected="1" zoomScale="90" zoomScaleNormal="90" workbookViewId="0">
      <selection activeCell="D47" sqref="D47"/>
    </sheetView>
  </sheetViews>
  <sheetFormatPr baseColWidth="10" defaultRowHeight="15" x14ac:dyDescent="0.25"/>
  <cols>
    <col min="1" max="1" width="3.42578125" customWidth="1"/>
    <col min="2" max="2" width="52.5703125" customWidth="1"/>
    <col min="3" max="9" width="18.42578125" style="2" customWidth="1"/>
    <col min="10" max="11" width="3.5703125" customWidth="1"/>
    <col min="12" max="14" width="18.42578125" style="2" customWidth="1"/>
    <col min="15" max="15" width="4" customWidth="1"/>
    <col min="16" max="17" width="11.85546875" hidden="1" customWidth="1"/>
    <col min="18" max="18" width="11.85546875" style="2" hidden="1" customWidth="1"/>
    <col min="19" max="19" width="4" customWidth="1"/>
    <col min="20" max="20" width="20.42578125" bestFit="1" customWidth="1"/>
  </cols>
  <sheetData>
    <row r="1" spans="2:22" ht="15.75" thickBot="1" x14ac:dyDescent="0.3"/>
    <row r="2" spans="2:22" ht="15.75" thickBot="1" x14ac:dyDescent="0.3">
      <c r="B2" s="37" t="s">
        <v>44</v>
      </c>
      <c r="C2" s="38"/>
      <c r="D2" s="38"/>
      <c r="E2" s="38"/>
      <c r="F2" s="38"/>
      <c r="G2" s="38"/>
      <c r="H2" s="38"/>
      <c r="I2" s="39"/>
      <c r="L2" s="40" t="s">
        <v>45</v>
      </c>
      <c r="M2" s="41"/>
      <c r="N2" s="41"/>
    </row>
    <row r="3" spans="2:22" ht="15.75" thickBot="1" x14ac:dyDescent="0.3"/>
    <row r="4" spans="2:22" ht="15.75" customHeight="1" thickBot="1" x14ac:dyDescent="0.3">
      <c r="B4" s="4" t="s">
        <v>31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37</v>
      </c>
      <c r="H4" s="5" t="s">
        <v>38</v>
      </c>
      <c r="I4" s="6" t="s">
        <v>24</v>
      </c>
      <c r="L4" s="7" t="s">
        <v>33</v>
      </c>
      <c r="M4" s="19" t="s">
        <v>43</v>
      </c>
      <c r="N4" s="6" t="s">
        <v>24</v>
      </c>
      <c r="P4" s="30" t="s">
        <v>33</v>
      </c>
      <c r="Q4" s="31" t="s">
        <v>43</v>
      </c>
      <c r="R4" s="31" t="s">
        <v>24</v>
      </c>
      <c r="T4" s="1"/>
      <c r="U4" s="1"/>
    </row>
    <row r="5" spans="2:22" s="2" customFormat="1" x14ac:dyDescent="0.25">
      <c r="B5" s="18" t="s">
        <v>42</v>
      </c>
      <c r="C5" s="21">
        <v>492735626.81000018</v>
      </c>
      <c r="D5" s="21">
        <v>1750689.63</v>
      </c>
      <c r="E5" s="21">
        <v>52371605.360000014</v>
      </c>
      <c r="F5" s="21">
        <v>283057.19</v>
      </c>
      <c r="G5" s="21">
        <v>0</v>
      </c>
      <c r="H5" s="21">
        <v>0</v>
      </c>
      <c r="I5" s="22">
        <v>547140978.99000013</v>
      </c>
      <c r="J5" s="23"/>
      <c r="K5" s="23"/>
      <c r="L5" s="24">
        <v>492735626.81000018</v>
      </c>
      <c r="M5" s="25">
        <v>54405352.180000015</v>
      </c>
      <c r="N5" s="22">
        <v>547140978.99000025</v>
      </c>
      <c r="P5" s="32">
        <v>0.30053564914995395</v>
      </c>
      <c r="Q5" s="33">
        <v>0.49229005876754811</v>
      </c>
      <c r="R5" s="33">
        <v>0.3126449217420475</v>
      </c>
    </row>
    <row r="6" spans="2:22" x14ac:dyDescent="0.25">
      <c r="B6" s="18" t="s">
        <v>0</v>
      </c>
      <c r="C6" s="21">
        <v>127486344.21999986</v>
      </c>
      <c r="D6" s="21">
        <v>64594.32</v>
      </c>
      <c r="E6" s="21">
        <v>2854482.1400000011</v>
      </c>
      <c r="F6" s="21">
        <v>0</v>
      </c>
      <c r="G6" s="21">
        <v>0</v>
      </c>
      <c r="H6" s="21">
        <v>0</v>
      </c>
      <c r="I6" s="22">
        <f t="shared" ref="I6:I33" si="0">SUM(C6:H6)</f>
        <v>130405420.67999986</v>
      </c>
      <c r="J6" s="23"/>
      <c r="K6" s="23"/>
      <c r="L6" s="24">
        <f t="shared" ref="L6:L33" si="1">+C6</f>
        <v>127486344.21999986</v>
      </c>
      <c r="M6" s="25">
        <f t="shared" ref="M6:M33" si="2">+H6+F6+E6+D6+G6</f>
        <v>2919076.4600000009</v>
      </c>
      <c r="N6" s="22">
        <f t="shared" ref="N6:N34" si="3">+L6+M6</f>
        <v>130405420.67999986</v>
      </c>
      <c r="P6" s="32">
        <f>+L6/$L$34</f>
        <v>7.7758110299351604E-2</v>
      </c>
      <c r="Q6" s="33">
        <f>+M6/$M$34</f>
        <v>2.6413436628182237E-2</v>
      </c>
      <c r="R6" s="33">
        <f>+N6/$N$34</f>
        <v>7.4515699077225411E-2</v>
      </c>
    </row>
    <row r="7" spans="2:22" x14ac:dyDescent="0.25">
      <c r="B7" s="18" t="s">
        <v>25</v>
      </c>
      <c r="C7" s="21">
        <v>177198463.4900001</v>
      </c>
      <c r="D7" s="21">
        <v>163344.85999999999</v>
      </c>
      <c r="E7" s="21">
        <v>1028016.5599999999</v>
      </c>
      <c r="F7" s="21">
        <v>242964.78</v>
      </c>
      <c r="G7" s="21">
        <v>0</v>
      </c>
      <c r="H7" s="21">
        <v>0</v>
      </c>
      <c r="I7" s="22">
        <f t="shared" si="0"/>
        <v>178632789.69000012</v>
      </c>
      <c r="J7" s="23"/>
      <c r="K7" s="23"/>
      <c r="L7" s="24">
        <f t="shared" si="1"/>
        <v>177198463.4900001</v>
      </c>
      <c r="M7" s="25">
        <f t="shared" si="2"/>
        <v>1434326.1999999997</v>
      </c>
      <c r="N7" s="22">
        <f t="shared" si="3"/>
        <v>178632789.69000009</v>
      </c>
      <c r="P7" s="32">
        <f>+L7/$L$34</f>
        <v>0.1080791652881163</v>
      </c>
      <c r="Q7" s="33">
        <f>+M7/$M$34</f>
        <v>1.2978585764019838E-2</v>
      </c>
      <c r="R7" s="33">
        <f>+N7/$N$34</f>
        <v>0.10207357280437673</v>
      </c>
    </row>
    <row r="8" spans="2:22" x14ac:dyDescent="0.25">
      <c r="B8" s="18" t="s">
        <v>1</v>
      </c>
      <c r="C8" s="21">
        <v>183265237.79000002</v>
      </c>
      <c r="D8" s="21">
        <v>0</v>
      </c>
      <c r="E8" s="21">
        <v>342109.7</v>
      </c>
      <c r="F8" s="21">
        <v>0</v>
      </c>
      <c r="G8" s="21">
        <v>0</v>
      </c>
      <c r="H8" s="21">
        <v>0</v>
      </c>
      <c r="I8" s="22">
        <f t="shared" si="0"/>
        <v>183607347.49000001</v>
      </c>
      <c r="J8" s="23"/>
      <c r="K8" s="23"/>
      <c r="L8" s="24">
        <f t="shared" si="1"/>
        <v>183265237.79000002</v>
      </c>
      <c r="M8" s="25">
        <f t="shared" si="2"/>
        <v>342109.7</v>
      </c>
      <c r="N8" s="22">
        <f t="shared" si="3"/>
        <v>183607347.49000001</v>
      </c>
      <c r="P8" s="32">
        <f>+L8/$L$34</f>
        <v>0.11177949027638794</v>
      </c>
      <c r="Q8" s="33">
        <f>+M8/$M$34</f>
        <v>3.0955999284912306E-3</v>
      </c>
      <c r="R8" s="33">
        <f>+N8/$N$34</f>
        <v>0.10491611301577386</v>
      </c>
    </row>
    <row r="9" spans="2:22" x14ac:dyDescent="0.25">
      <c r="B9" s="18" t="s">
        <v>2</v>
      </c>
      <c r="C9" s="21">
        <v>60874509.600000091</v>
      </c>
      <c r="D9" s="21">
        <v>0</v>
      </c>
      <c r="E9" s="21">
        <v>259962.38</v>
      </c>
      <c r="F9" s="21">
        <v>0</v>
      </c>
      <c r="G9" s="21">
        <v>0</v>
      </c>
      <c r="H9" s="21">
        <v>0</v>
      </c>
      <c r="I9" s="22">
        <f t="shared" si="0"/>
        <v>61134471.980000094</v>
      </c>
      <c r="J9" s="23"/>
      <c r="K9" s="23"/>
      <c r="L9" s="24">
        <f t="shared" si="1"/>
        <v>60874509.600000091</v>
      </c>
      <c r="M9" s="25">
        <f t="shared" si="2"/>
        <v>259962.38</v>
      </c>
      <c r="N9" s="22">
        <f t="shared" si="3"/>
        <v>61134471.980000094</v>
      </c>
      <c r="P9" s="32">
        <f>+L9/$L$34</f>
        <v>3.7129363626015426E-2</v>
      </c>
      <c r="Q9" s="33">
        <f>+M9/$M$34</f>
        <v>2.3522850271080007E-3</v>
      </c>
      <c r="R9" s="33">
        <f>+N9/$N$34</f>
        <v>3.4933194445078961E-2</v>
      </c>
    </row>
    <row r="10" spans="2:22" x14ac:dyDescent="0.25">
      <c r="B10" s="18" t="s">
        <v>3</v>
      </c>
      <c r="C10" s="21">
        <v>39330057.44000002</v>
      </c>
      <c r="D10" s="21">
        <v>0</v>
      </c>
      <c r="E10" s="21">
        <v>102603.94999999998</v>
      </c>
      <c r="F10" s="21">
        <v>0</v>
      </c>
      <c r="G10" s="21">
        <v>0</v>
      </c>
      <c r="H10" s="21">
        <v>0</v>
      </c>
      <c r="I10" s="22">
        <f t="shared" si="0"/>
        <v>39432661.390000023</v>
      </c>
      <c r="J10" s="23"/>
      <c r="K10" s="23"/>
      <c r="L10" s="24">
        <f t="shared" si="1"/>
        <v>39330057.44000002</v>
      </c>
      <c r="M10" s="25">
        <f t="shared" si="2"/>
        <v>102603.94999999998</v>
      </c>
      <c r="N10" s="22">
        <f t="shared" si="3"/>
        <v>39432661.390000023</v>
      </c>
      <c r="P10" s="32">
        <f>+L10/$L$34</f>
        <v>2.3988694343778861E-2</v>
      </c>
      <c r="Q10" s="33">
        <f>+M10/$M$34</f>
        <v>9.2841793226826873E-4</v>
      </c>
      <c r="R10" s="33">
        <f>+N10/$N$34</f>
        <v>2.2532440098190019E-2</v>
      </c>
    </row>
    <row r="11" spans="2:22" x14ac:dyDescent="0.25">
      <c r="B11" s="18" t="s">
        <v>4</v>
      </c>
      <c r="C11" s="21">
        <v>84205436.449999943</v>
      </c>
      <c r="D11" s="21">
        <v>624411.89</v>
      </c>
      <c r="E11" s="21">
        <v>1805641.5300000003</v>
      </c>
      <c r="F11" s="21">
        <v>37359.72</v>
      </c>
      <c r="G11" s="21">
        <v>0</v>
      </c>
      <c r="H11" s="21">
        <v>0</v>
      </c>
      <c r="I11" s="22">
        <f t="shared" si="0"/>
        <v>86672849.589999944</v>
      </c>
      <c r="J11" s="23"/>
      <c r="K11" s="23"/>
      <c r="L11" s="24">
        <f t="shared" si="1"/>
        <v>84205436.449999943</v>
      </c>
      <c r="M11" s="25">
        <f t="shared" si="2"/>
        <v>2467413.14</v>
      </c>
      <c r="N11" s="22">
        <f t="shared" si="3"/>
        <v>86672849.589999944</v>
      </c>
      <c r="P11" s="32">
        <f>+L11/$L$34</f>
        <v>5.1359662521854248E-2</v>
      </c>
      <c r="Q11" s="33">
        <f>+M11/$M$34</f>
        <v>2.2326534265887002E-2</v>
      </c>
      <c r="R11" s="33">
        <f>+N11/$N$34</f>
        <v>4.9526223254648699E-2</v>
      </c>
    </row>
    <row r="12" spans="2:22" x14ac:dyDescent="0.25">
      <c r="B12" s="18" t="s">
        <v>5</v>
      </c>
      <c r="C12" s="21">
        <f>76160263.55+17724.31</f>
        <v>76177987.859999999</v>
      </c>
      <c r="D12" s="21">
        <v>12769.67</v>
      </c>
      <c r="E12" s="21">
        <v>127870.38</v>
      </c>
      <c r="F12" s="21">
        <v>0</v>
      </c>
      <c r="G12" s="21">
        <v>0</v>
      </c>
      <c r="H12" s="21">
        <v>0</v>
      </c>
      <c r="I12" s="22">
        <f t="shared" si="0"/>
        <v>76318627.909999996</v>
      </c>
      <c r="J12" s="23"/>
      <c r="K12" s="23"/>
      <c r="L12" s="24">
        <f t="shared" si="1"/>
        <v>76177987.859999999</v>
      </c>
      <c r="M12" s="25">
        <f t="shared" si="2"/>
        <v>140640.05000000002</v>
      </c>
      <c r="N12" s="22">
        <f t="shared" si="3"/>
        <v>76318627.909999996</v>
      </c>
      <c r="P12" s="32">
        <f>+L12/$L$34</f>
        <v>4.6463457860071604E-2</v>
      </c>
      <c r="Q12" s="33">
        <f>+M12/$M$34</f>
        <v>1.2725898409866867E-3</v>
      </c>
      <c r="R12" s="33">
        <f>+N12/$N$34</f>
        <v>4.3609658875173547E-2</v>
      </c>
      <c r="T12" s="3" t="s">
        <v>30</v>
      </c>
      <c r="U12" s="36">
        <f>+P5</f>
        <v>0.30053564914995395</v>
      </c>
    </row>
    <row r="13" spans="2:22" x14ac:dyDescent="0.25">
      <c r="B13" s="18" t="s">
        <v>6</v>
      </c>
      <c r="C13" s="21">
        <v>58278716.159999989</v>
      </c>
      <c r="D13" s="21">
        <v>0</v>
      </c>
      <c r="E13" s="21">
        <v>204521.90999999997</v>
      </c>
      <c r="F13" s="21">
        <v>0</v>
      </c>
      <c r="G13" s="21">
        <v>0</v>
      </c>
      <c r="H13" s="21">
        <v>0</v>
      </c>
      <c r="I13" s="22">
        <f t="shared" si="0"/>
        <v>58483238.069999985</v>
      </c>
      <c r="J13" s="23"/>
      <c r="K13" s="23"/>
      <c r="L13" s="24">
        <f t="shared" si="1"/>
        <v>58278716.159999989</v>
      </c>
      <c r="M13" s="25">
        <f t="shared" si="2"/>
        <v>204521.90999999997</v>
      </c>
      <c r="N13" s="22">
        <f t="shared" si="3"/>
        <v>58483238.069999985</v>
      </c>
      <c r="P13" s="32">
        <f>+L13/$L$34</f>
        <v>3.5546103914108208E-2</v>
      </c>
      <c r="Q13" s="33">
        <f>+M13/$M$34</f>
        <v>1.8506286433003501E-3</v>
      </c>
      <c r="R13" s="33">
        <f>+N13/$N$34</f>
        <v>3.3418237879694376E-2</v>
      </c>
      <c r="T13" s="3" t="s">
        <v>32</v>
      </c>
      <c r="U13" s="36" t="e">
        <f>+#REF!</f>
        <v>#REF!</v>
      </c>
      <c r="V13" s="3"/>
    </row>
    <row r="14" spans="2:22" x14ac:dyDescent="0.25">
      <c r="B14" s="18" t="s">
        <v>7</v>
      </c>
      <c r="C14" s="21">
        <v>26734543.980000008</v>
      </c>
      <c r="D14" s="21">
        <v>0</v>
      </c>
      <c r="E14" s="21">
        <v>31103.760000000002</v>
      </c>
      <c r="F14" s="21">
        <v>0</v>
      </c>
      <c r="G14" s="21">
        <v>0</v>
      </c>
      <c r="H14" s="21">
        <v>0</v>
      </c>
      <c r="I14" s="22">
        <f t="shared" si="0"/>
        <v>26765647.74000001</v>
      </c>
      <c r="J14" s="23"/>
      <c r="K14" s="23"/>
      <c r="L14" s="24">
        <f t="shared" si="1"/>
        <v>26734543.980000008</v>
      </c>
      <c r="M14" s="25">
        <f t="shared" si="2"/>
        <v>31103.760000000002</v>
      </c>
      <c r="N14" s="22">
        <f t="shared" si="3"/>
        <v>26765647.74000001</v>
      </c>
      <c r="P14" s="32">
        <f>+L14/$L$34</f>
        <v>1.6306276819831999E-2</v>
      </c>
      <c r="Q14" s="33">
        <f>+M14/$M$34</f>
        <v>2.8144421871641873E-4</v>
      </c>
      <c r="R14" s="33">
        <f>+N14/$N$34</f>
        <v>1.529431017668384E-2</v>
      </c>
      <c r="T14" s="3" t="s">
        <v>23</v>
      </c>
      <c r="U14" s="36" t="e">
        <f>+#REF!</f>
        <v>#REF!</v>
      </c>
      <c r="V14" s="3"/>
    </row>
    <row r="15" spans="2:22" x14ac:dyDescent="0.25">
      <c r="B15" s="18" t="s">
        <v>8</v>
      </c>
      <c r="C15" s="21">
        <v>20030901.489999991</v>
      </c>
      <c r="D15" s="21">
        <v>0</v>
      </c>
      <c r="E15" s="21">
        <v>33307.83</v>
      </c>
      <c r="F15" s="21">
        <v>0</v>
      </c>
      <c r="G15" s="21">
        <v>0</v>
      </c>
      <c r="H15" s="21">
        <v>0</v>
      </c>
      <c r="I15" s="22">
        <f t="shared" si="0"/>
        <v>20064209.319999989</v>
      </c>
      <c r="J15" s="23"/>
      <c r="K15" s="23"/>
      <c r="L15" s="24">
        <f t="shared" si="1"/>
        <v>20030901.489999991</v>
      </c>
      <c r="M15" s="25">
        <f t="shared" si="2"/>
        <v>33307.83</v>
      </c>
      <c r="N15" s="22">
        <f t="shared" si="3"/>
        <v>20064209.319999989</v>
      </c>
      <c r="P15" s="32">
        <f>+L15/$L$34</f>
        <v>1.2217504996197994E-2</v>
      </c>
      <c r="Q15" s="33">
        <f>+M15/$M$34</f>
        <v>3.0138787694765178E-4</v>
      </c>
      <c r="R15" s="33">
        <f>+N15/$N$34</f>
        <v>1.1465003342003576E-2</v>
      </c>
      <c r="T15" s="3"/>
      <c r="U15" s="3"/>
      <c r="V15" s="3"/>
    </row>
    <row r="16" spans="2:22" x14ac:dyDescent="0.25">
      <c r="B16" s="18" t="s">
        <v>9</v>
      </c>
      <c r="C16" s="21">
        <v>45034151.44000002</v>
      </c>
      <c r="D16" s="21">
        <v>28045.08</v>
      </c>
      <c r="E16" s="21">
        <v>163917.00999999998</v>
      </c>
      <c r="F16" s="21">
        <v>0</v>
      </c>
      <c r="G16" s="21">
        <v>0</v>
      </c>
      <c r="H16" s="21">
        <v>0</v>
      </c>
      <c r="I16" s="22">
        <f t="shared" si="0"/>
        <v>45226113.530000016</v>
      </c>
      <c r="J16" s="23"/>
      <c r="K16" s="23"/>
      <c r="L16" s="24">
        <f t="shared" si="1"/>
        <v>45034151.44000002</v>
      </c>
      <c r="M16" s="25">
        <f t="shared" si="2"/>
        <v>191962.08999999997</v>
      </c>
      <c r="N16" s="22">
        <f t="shared" si="3"/>
        <v>45226113.530000024</v>
      </c>
      <c r="P16" s="32">
        <f>+L16/$L$34</f>
        <v>2.7467808700093486E-2</v>
      </c>
      <c r="Q16" s="33">
        <f>+M16/$M$34</f>
        <v>1.736980366464403E-3</v>
      </c>
      <c r="R16" s="33">
        <f>+N16/$N$34</f>
        <v>2.5842909356533952E-2</v>
      </c>
      <c r="T16" s="3"/>
      <c r="U16" s="3"/>
      <c r="V16" s="3"/>
    </row>
    <row r="17" spans="2:22" x14ac:dyDescent="0.25">
      <c r="B17" s="18" t="s">
        <v>10</v>
      </c>
      <c r="C17" s="21">
        <v>27249632.309999991</v>
      </c>
      <c r="D17" s="21">
        <v>0</v>
      </c>
      <c r="E17" s="21">
        <v>190524.29999999996</v>
      </c>
      <c r="F17" s="21">
        <v>0</v>
      </c>
      <c r="G17" s="21">
        <v>0</v>
      </c>
      <c r="H17" s="21">
        <v>0</v>
      </c>
      <c r="I17" s="22">
        <f t="shared" si="0"/>
        <v>27440156.609999992</v>
      </c>
      <c r="J17" s="23"/>
      <c r="K17" s="23"/>
      <c r="L17" s="24">
        <f t="shared" si="1"/>
        <v>27249632.309999991</v>
      </c>
      <c r="M17" s="25">
        <f t="shared" si="2"/>
        <v>190524.29999999996</v>
      </c>
      <c r="N17" s="22">
        <f t="shared" si="3"/>
        <v>27440156.609999992</v>
      </c>
      <c r="P17" s="32">
        <f>+L17/$L$34</f>
        <v>1.6620446117124973E-2</v>
      </c>
      <c r="Q17" s="33">
        <f>+M17/$M$34</f>
        <v>1.723970438300468E-3</v>
      </c>
      <c r="R17" s="33">
        <f>+N17/$N$34</f>
        <v>1.5679735105492389E-2</v>
      </c>
      <c r="T17" s="3"/>
      <c r="U17" s="3"/>
      <c r="V17" s="3"/>
    </row>
    <row r="18" spans="2:22" x14ac:dyDescent="0.25">
      <c r="B18" s="18" t="s">
        <v>11</v>
      </c>
      <c r="C18" s="21">
        <v>8561691.7600000016</v>
      </c>
      <c r="D18" s="21">
        <v>201342.33000000002</v>
      </c>
      <c r="E18" s="21">
        <v>664675.67999999982</v>
      </c>
      <c r="F18" s="21">
        <v>519522.64</v>
      </c>
      <c r="G18" s="21">
        <v>0</v>
      </c>
      <c r="H18" s="21">
        <v>0</v>
      </c>
      <c r="I18" s="22">
        <f t="shared" si="0"/>
        <v>9947232.410000002</v>
      </c>
      <c r="J18" s="23"/>
      <c r="K18" s="23"/>
      <c r="L18" s="24">
        <f t="shared" si="1"/>
        <v>8561691.7600000016</v>
      </c>
      <c r="M18" s="25">
        <f t="shared" si="2"/>
        <v>1385540.65</v>
      </c>
      <c r="N18" s="22">
        <f t="shared" si="3"/>
        <v>9947232.410000002</v>
      </c>
      <c r="P18" s="32">
        <f>+L18/$L$34</f>
        <v>5.2220571253833899E-3</v>
      </c>
      <c r="Q18" s="33">
        <f>+M18/$M$34</f>
        <v>1.2537146818876204E-2</v>
      </c>
      <c r="R18" s="33">
        <f>+N18/$N$34</f>
        <v>5.6840043385440707E-3</v>
      </c>
      <c r="T18" s="3" t="s">
        <v>30</v>
      </c>
      <c r="U18" s="36">
        <f>+Q5</f>
        <v>0.49229005876754811</v>
      </c>
      <c r="V18" s="3"/>
    </row>
    <row r="19" spans="2:22" x14ac:dyDescent="0.25">
      <c r="B19" s="18" t="s">
        <v>26</v>
      </c>
      <c r="C19" s="21">
        <v>2334107.14</v>
      </c>
      <c r="D19" s="21">
        <v>14276.9</v>
      </c>
      <c r="E19" s="21">
        <v>133885.16</v>
      </c>
      <c r="F19" s="21">
        <v>146141.47</v>
      </c>
      <c r="G19" s="21">
        <v>0</v>
      </c>
      <c r="H19" s="21">
        <v>0</v>
      </c>
      <c r="I19" s="22">
        <f t="shared" si="0"/>
        <v>2628410.6700000004</v>
      </c>
      <c r="J19" s="23"/>
      <c r="K19" s="23"/>
      <c r="L19" s="24">
        <f t="shared" si="1"/>
        <v>2334107.14</v>
      </c>
      <c r="M19" s="25">
        <f t="shared" si="2"/>
        <v>294303.53000000003</v>
      </c>
      <c r="N19" s="22">
        <f t="shared" si="3"/>
        <v>2628410.67</v>
      </c>
      <c r="P19" s="32">
        <f>+L19/$L$34</f>
        <v>1.4236486390214595E-3</v>
      </c>
      <c r="Q19" s="33">
        <f>+M19/$M$34</f>
        <v>2.6630229614147648E-3</v>
      </c>
      <c r="R19" s="33">
        <f>+N19/$N$34</f>
        <v>1.5019150087150245E-3</v>
      </c>
      <c r="T19" s="3" t="s">
        <v>32</v>
      </c>
      <c r="U19" s="36" t="e">
        <f>+#REF!</f>
        <v>#REF!</v>
      </c>
      <c r="V19" s="3"/>
    </row>
    <row r="20" spans="2:22" x14ac:dyDescent="0.25">
      <c r="B20" s="18" t="s">
        <v>27</v>
      </c>
      <c r="C20" s="21">
        <v>564319.21000000008</v>
      </c>
      <c r="D20" s="21">
        <v>0</v>
      </c>
      <c r="E20" s="21">
        <v>1225063.1500000001</v>
      </c>
      <c r="F20" s="21">
        <v>0</v>
      </c>
      <c r="G20" s="21">
        <v>0</v>
      </c>
      <c r="H20" s="21">
        <v>0</v>
      </c>
      <c r="I20" s="22">
        <f t="shared" si="0"/>
        <v>1789382.3600000003</v>
      </c>
      <c r="J20" s="23"/>
      <c r="K20" s="23"/>
      <c r="L20" s="24">
        <f t="shared" si="1"/>
        <v>564319.21000000008</v>
      </c>
      <c r="M20" s="25">
        <f t="shared" si="2"/>
        <v>1225063.1500000001</v>
      </c>
      <c r="N20" s="22">
        <f t="shared" si="3"/>
        <v>1789382.3600000003</v>
      </c>
      <c r="P20" s="32">
        <f>+L20/$L$34</f>
        <v>3.4419682863836545E-4</v>
      </c>
      <c r="Q20" s="33">
        <f>+M20/$M$34</f>
        <v>1.1085056633989746E-2</v>
      </c>
      <c r="R20" s="33">
        <f>+N20/$N$34</f>
        <v>1.0224810960815006E-3</v>
      </c>
      <c r="T20" s="3" t="s">
        <v>23</v>
      </c>
      <c r="U20" s="36" t="e">
        <f>+#REF!</f>
        <v>#REF!</v>
      </c>
      <c r="V20" s="3"/>
    </row>
    <row r="21" spans="2:22" x14ac:dyDescent="0.25">
      <c r="B21" s="18" t="s">
        <v>12</v>
      </c>
      <c r="C21" s="21">
        <v>3897906.42</v>
      </c>
      <c r="D21" s="21">
        <v>6762.05</v>
      </c>
      <c r="E21" s="21">
        <v>17607.34</v>
      </c>
      <c r="F21" s="21">
        <v>0</v>
      </c>
      <c r="G21" s="21">
        <v>0</v>
      </c>
      <c r="H21" s="21">
        <v>0</v>
      </c>
      <c r="I21" s="22">
        <f t="shared" si="0"/>
        <v>3922275.8099999996</v>
      </c>
      <c r="J21" s="23"/>
      <c r="K21" s="23"/>
      <c r="L21" s="24">
        <f t="shared" si="1"/>
        <v>3897906.42</v>
      </c>
      <c r="M21" s="25">
        <f t="shared" si="2"/>
        <v>24369.39</v>
      </c>
      <c r="N21" s="22">
        <f t="shared" si="3"/>
        <v>3922275.81</v>
      </c>
      <c r="P21" s="32">
        <f>+L21/$L$34</f>
        <v>2.3774612033730419E-3</v>
      </c>
      <c r="Q21" s="33">
        <f>+M21/$M$34</f>
        <v>2.2050787201115577E-4</v>
      </c>
      <c r="R21" s="33">
        <f>+N21/$N$34</f>
        <v>2.2412498071919941E-3</v>
      </c>
      <c r="T21" s="3"/>
      <c r="U21" s="3"/>
      <c r="V21" s="3"/>
    </row>
    <row r="22" spans="2:22" x14ac:dyDescent="0.25">
      <c r="B22" s="18" t="s">
        <v>29</v>
      </c>
      <c r="C22" s="21">
        <v>9436851.8000000045</v>
      </c>
      <c r="D22" s="21">
        <v>0</v>
      </c>
      <c r="E22" s="21">
        <v>105067.74000000002</v>
      </c>
      <c r="F22" s="21">
        <v>0</v>
      </c>
      <c r="G22" s="21">
        <v>0</v>
      </c>
      <c r="H22" s="21">
        <v>0</v>
      </c>
      <c r="I22" s="22">
        <f t="shared" si="0"/>
        <v>9541919.5400000047</v>
      </c>
      <c r="J22" s="23"/>
      <c r="K22" s="23"/>
      <c r="L22" s="24">
        <f t="shared" si="1"/>
        <v>9436851.8000000045</v>
      </c>
      <c r="M22" s="25">
        <f t="shared" si="2"/>
        <v>105067.74000000002</v>
      </c>
      <c r="N22" s="22">
        <f t="shared" si="3"/>
        <v>9541919.5400000047</v>
      </c>
      <c r="P22" s="32">
        <f>+L22/$L$34</f>
        <v>5.7558459898791178E-3</v>
      </c>
      <c r="Q22" s="33">
        <f>+M22/$M$34</f>
        <v>9.5071168233679213E-4</v>
      </c>
      <c r="R22" s="33">
        <f>+N22/$N$34</f>
        <v>5.4524022188196224E-3</v>
      </c>
      <c r="T22" s="3"/>
      <c r="U22" s="3"/>
      <c r="V22" s="3"/>
    </row>
    <row r="23" spans="2:22" x14ac:dyDescent="0.25">
      <c r="B23" s="18" t="s">
        <v>13</v>
      </c>
      <c r="C23" s="21">
        <v>39396652.420000009</v>
      </c>
      <c r="D23" s="21">
        <v>0</v>
      </c>
      <c r="E23" s="21">
        <v>820967.04999999981</v>
      </c>
      <c r="F23" s="21">
        <v>0</v>
      </c>
      <c r="G23" s="21">
        <v>0</v>
      </c>
      <c r="H23" s="21">
        <v>0</v>
      </c>
      <c r="I23" s="22">
        <f t="shared" si="0"/>
        <v>40217619.470000006</v>
      </c>
      <c r="J23" s="23"/>
      <c r="K23" s="23"/>
      <c r="L23" s="24">
        <f t="shared" si="1"/>
        <v>39396652.420000009</v>
      </c>
      <c r="M23" s="25">
        <f t="shared" si="2"/>
        <v>820967.04999999981</v>
      </c>
      <c r="N23" s="22">
        <f t="shared" si="3"/>
        <v>40217619.470000006</v>
      </c>
      <c r="P23" s="32">
        <f>+L23/$L$34</f>
        <v>2.4029312810265643E-2</v>
      </c>
      <c r="Q23" s="33">
        <f>+M23/$M$34</f>
        <v>7.4285690855116233E-3</v>
      </c>
      <c r="R23" s="33">
        <f>+N23/$N$34</f>
        <v>2.2980977434847574E-2</v>
      </c>
      <c r="T23" s="3"/>
      <c r="U23" s="3"/>
      <c r="V23" s="3"/>
    </row>
    <row r="24" spans="2:22" x14ac:dyDescent="0.25">
      <c r="B24" s="18" t="s">
        <v>14</v>
      </c>
      <c r="C24" s="21">
        <v>48348412.990000024</v>
      </c>
      <c r="D24" s="21">
        <v>1840</v>
      </c>
      <c r="E24" s="21">
        <v>96241.310000000027</v>
      </c>
      <c r="F24" s="21">
        <v>0</v>
      </c>
      <c r="G24" s="21">
        <v>0</v>
      </c>
      <c r="H24" s="21">
        <v>0</v>
      </c>
      <c r="I24" s="22">
        <f t="shared" si="0"/>
        <v>48446494.300000027</v>
      </c>
      <c r="J24" s="23"/>
      <c r="K24" s="23"/>
      <c r="L24" s="24">
        <f t="shared" si="1"/>
        <v>48348412.990000024</v>
      </c>
      <c r="M24" s="25">
        <f t="shared" si="2"/>
        <v>98081.310000000027</v>
      </c>
      <c r="N24" s="22">
        <f t="shared" si="3"/>
        <v>48446494.300000027</v>
      </c>
      <c r="P24" s="32">
        <f>+L24/$L$34</f>
        <v>2.9489285719789617E-2</v>
      </c>
      <c r="Q24" s="33">
        <f>+M24/$M$34</f>
        <v>8.8749455575894598E-4</v>
      </c>
      <c r="R24" s="33">
        <f>+N24/$N$34</f>
        <v>2.7683085348606092E-2</v>
      </c>
      <c r="T24" s="3" t="s">
        <v>30</v>
      </c>
      <c r="U24" s="36">
        <f>+R5</f>
        <v>0.3126449217420475</v>
      </c>
      <c r="V24" s="3"/>
    </row>
    <row r="25" spans="2:22" x14ac:dyDescent="0.25">
      <c r="B25" s="18" t="s">
        <v>15</v>
      </c>
      <c r="C25" s="21">
        <v>5235621.6500000004</v>
      </c>
      <c r="D25" s="21">
        <v>76868.889999999985</v>
      </c>
      <c r="E25" s="21">
        <v>26043.040000000001</v>
      </c>
      <c r="F25" s="21">
        <v>0</v>
      </c>
      <c r="G25" s="21">
        <v>0</v>
      </c>
      <c r="H25" s="21">
        <v>0</v>
      </c>
      <c r="I25" s="22">
        <f t="shared" si="0"/>
        <v>5338533.58</v>
      </c>
      <c r="J25" s="23"/>
      <c r="K25" s="23"/>
      <c r="L25" s="24">
        <f t="shared" si="1"/>
        <v>5235621.6500000004</v>
      </c>
      <c r="M25" s="25">
        <f t="shared" si="2"/>
        <v>102911.93</v>
      </c>
      <c r="N25" s="22">
        <f t="shared" si="3"/>
        <v>5338533.58</v>
      </c>
      <c r="P25" s="32">
        <f>+L25/$L$34</f>
        <v>3.1933776769363675E-3</v>
      </c>
      <c r="Q25" s="33">
        <f>+M25/$M$34</f>
        <v>9.3120470758033019E-4</v>
      </c>
      <c r="R25" s="33">
        <f>+N25/$N$34</f>
        <v>3.0505216706988754E-3</v>
      </c>
      <c r="T25" s="3" t="s">
        <v>32</v>
      </c>
      <c r="U25" s="36" t="e">
        <f>+#REF!</f>
        <v>#REF!</v>
      </c>
      <c r="V25" s="3"/>
    </row>
    <row r="26" spans="2:22" x14ac:dyDescent="0.25">
      <c r="B26" s="18" t="s">
        <v>16</v>
      </c>
      <c r="C26" s="21">
        <v>21625283.539999999</v>
      </c>
      <c r="D26" s="21">
        <v>0</v>
      </c>
      <c r="E26" s="21">
        <v>30011.71</v>
      </c>
      <c r="F26" s="21">
        <v>0</v>
      </c>
      <c r="G26" s="21">
        <v>0</v>
      </c>
      <c r="H26" s="21">
        <v>0</v>
      </c>
      <c r="I26" s="22">
        <f t="shared" si="0"/>
        <v>21655295.25</v>
      </c>
      <c r="J26" s="23"/>
      <c r="K26" s="23"/>
      <c r="L26" s="24">
        <f t="shared" si="1"/>
        <v>21625283.539999999</v>
      </c>
      <c r="M26" s="25">
        <f t="shared" si="2"/>
        <v>30011.71</v>
      </c>
      <c r="N26" s="22">
        <f t="shared" si="3"/>
        <v>21655295.25</v>
      </c>
      <c r="P26" s="32">
        <f>+L26/$L$34</f>
        <v>1.3189970996864423E-2</v>
      </c>
      <c r="Q26" s="33">
        <f>+M26/$M$34</f>
        <v>2.7156273946602372E-4</v>
      </c>
      <c r="R26" s="33">
        <f>+N26/$N$34</f>
        <v>1.2374174753342551E-2</v>
      </c>
      <c r="T26" s="3" t="s">
        <v>23</v>
      </c>
      <c r="U26" s="36" t="e">
        <f>+#REF!</f>
        <v>#REF!</v>
      </c>
      <c r="V26" s="3"/>
    </row>
    <row r="27" spans="2:22" x14ac:dyDescent="0.25">
      <c r="B27" s="18" t="s">
        <v>17</v>
      </c>
      <c r="C27" s="21">
        <v>33613224.980000012</v>
      </c>
      <c r="D27" s="21">
        <v>0</v>
      </c>
      <c r="E27" s="21">
        <v>68608.800000000003</v>
      </c>
      <c r="F27" s="21">
        <v>0</v>
      </c>
      <c r="G27" s="21">
        <v>0</v>
      </c>
      <c r="H27" s="21">
        <v>0</v>
      </c>
      <c r="I27" s="22">
        <f t="shared" si="0"/>
        <v>33681833.780000009</v>
      </c>
      <c r="J27" s="23"/>
      <c r="K27" s="23"/>
      <c r="L27" s="24">
        <f t="shared" si="1"/>
        <v>33613224.980000012</v>
      </c>
      <c r="M27" s="25">
        <f t="shared" si="2"/>
        <v>68608.800000000003</v>
      </c>
      <c r="N27" s="22">
        <f t="shared" si="3"/>
        <v>33681833.780000009</v>
      </c>
      <c r="P27" s="32">
        <f>+L27/$L$34</f>
        <v>2.0501810382148586E-2</v>
      </c>
      <c r="Q27" s="33">
        <f>+M27/$M$34</f>
        <v>6.2081079950047934E-4</v>
      </c>
      <c r="R27" s="33">
        <f>+N27/$N$34</f>
        <v>1.9246327163641715E-2</v>
      </c>
      <c r="V27" s="3"/>
    </row>
    <row r="28" spans="2:22" x14ac:dyDescent="0.25">
      <c r="B28" s="18" t="s">
        <v>18</v>
      </c>
      <c r="C28" s="21">
        <v>47909041.669999987</v>
      </c>
      <c r="D28" s="21">
        <v>240032.8</v>
      </c>
      <c r="E28" s="21">
        <v>158736.35999999999</v>
      </c>
      <c r="F28" s="21">
        <v>0</v>
      </c>
      <c r="G28" s="21">
        <v>0</v>
      </c>
      <c r="H28" s="21">
        <v>0</v>
      </c>
      <c r="I28" s="22">
        <f t="shared" si="0"/>
        <v>48307810.829999983</v>
      </c>
      <c r="J28" s="23"/>
      <c r="K28" s="23"/>
      <c r="L28" s="24">
        <f t="shared" si="1"/>
        <v>47909041.669999987</v>
      </c>
      <c r="M28" s="25">
        <f t="shared" si="2"/>
        <v>398769.16</v>
      </c>
      <c r="N28" s="22">
        <f t="shared" si="3"/>
        <v>48307810.829999983</v>
      </c>
      <c r="P28" s="32">
        <f>+L28/$L$34</f>
        <v>2.9221298714813011E-2</v>
      </c>
      <c r="Q28" s="33">
        <f>+M28/$M$34</f>
        <v>3.6082864156745859E-3</v>
      </c>
      <c r="R28" s="33">
        <f>+N28/$N$34</f>
        <v>2.7603839442541595E-2</v>
      </c>
      <c r="V28" s="3"/>
    </row>
    <row r="29" spans="2:22" x14ac:dyDescent="0.25">
      <c r="B29" s="18" t="s">
        <v>28</v>
      </c>
      <c r="C29" s="21">
        <v>0</v>
      </c>
      <c r="D29" s="21">
        <v>0</v>
      </c>
      <c r="E29" s="21">
        <v>24942589.519999988</v>
      </c>
      <c r="F29" s="21">
        <v>0</v>
      </c>
      <c r="G29" s="21">
        <v>0</v>
      </c>
      <c r="H29" s="21">
        <v>0</v>
      </c>
      <c r="I29" s="22">
        <f t="shared" si="0"/>
        <v>24942589.519999988</v>
      </c>
      <c r="J29" s="23"/>
      <c r="K29" s="23"/>
      <c r="L29" s="24">
        <f t="shared" si="1"/>
        <v>0</v>
      </c>
      <c r="M29" s="25">
        <f t="shared" si="2"/>
        <v>24942589.519999988</v>
      </c>
      <c r="N29" s="22">
        <f t="shared" si="3"/>
        <v>24942589.519999988</v>
      </c>
      <c r="P29" s="32">
        <f>+L29/$L$34</f>
        <v>0</v>
      </c>
      <c r="Q29" s="33">
        <f>+M29/$M$34</f>
        <v>0.2256945018936852</v>
      </c>
      <c r="R29" s="33">
        <f>+N29/$N$34</f>
        <v>1.4252586166950106E-2</v>
      </c>
      <c r="V29" s="3"/>
    </row>
    <row r="30" spans="2:22" x14ac:dyDescent="0.25">
      <c r="B30" s="18" t="s">
        <v>19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2066039.7599999998</v>
      </c>
      <c r="I30" s="22">
        <f t="shared" si="0"/>
        <v>2066039.7599999998</v>
      </c>
      <c r="J30" s="23"/>
      <c r="K30" s="23"/>
      <c r="L30" s="24">
        <f t="shared" si="1"/>
        <v>0</v>
      </c>
      <c r="M30" s="25">
        <f t="shared" si="2"/>
        <v>2066039.7599999998</v>
      </c>
      <c r="N30" s="22">
        <f t="shared" si="3"/>
        <v>2066039.7599999998</v>
      </c>
      <c r="P30" s="32">
        <f>+L30/$L$34</f>
        <v>0</v>
      </c>
      <c r="Q30" s="33">
        <f>+M30/$M$34</f>
        <v>1.8694683410952796E-2</v>
      </c>
      <c r="R30" s="33">
        <f>+N30/$N$34</f>
        <v>1.1805674659454896E-3</v>
      </c>
      <c r="T30" s="3"/>
      <c r="U30" s="3"/>
      <c r="V30" s="3"/>
    </row>
    <row r="31" spans="2:22" x14ac:dyDescent="0.25">
      <c r="B31" s="18" t="s">
        <v>20</v>
      </c>
      <c r="C31" s="21">
        <v>0</v>
      </c>
      <c r="D31" s="21">
        <v>0</v>
      </c>
      <c r="E31" s="21">
        <v>0</v>
      </c>
      <c r="F31" s="21">
        <v>0</v>
      </c>
      <c r="G31" s="21">
        <v>7422904.1799998246</v>
      </c>
      <c r="H31" s="21">
        <v>0</v>
      </c>
      <c r="I31" s="22">
        <f t="shared" si="0"/>
        <v>7422904.1799998246</v>
      </c>
      <c r="J31" s="23"/>
      <c r="K31" s="23"/>
      <c r="L31" s="24">
        <f t="shared" si="1"/>
        <v>0</v>
      </c>
      <c r="M31" s="25">
        <f t="shared" si="2"/>
        <v>7422904.1799998246</v>
      </c>
      <c r="N31" s="22">
        <f t="shared" si="3"/>
        <v>7422904.1799998246</v>
      </c>
      <c r="P31" s="32">
        <f>+L31/$L$34</f>
        <v>0</v>
      </c>
      <c r="Q31" s="33">
        <f>+M31/$M$34</f>
        <v>6.7166589105204302E-2</v>
      </c>
      <c r="R31" s="33">
        <f>+N31/$N$34</f>
        <v>4.2415636656182153E-3</v>
      </c>
      <c r="T31" s="3"/>
      <c r="U31" s="3"/>
      <c r="V31" s="3"/>
    </row>
    <row r="32" spans="2:22" x14ac:dyDescent="0.25">
      <c r="B32" s="18" t="s">
        <v>21</v>
      </c>
      <c r="C32" s="21">
        <v>0</v>
      </c>
      <c r="D32" s="21">
        <v>75599.14</v>
      </c>
      <c r="E32" s="21">
        <v>23400</v>
      </c>
      <c r="F32" s="21">
        <v>7394668.5999999996</v>
      </c>
      <c r="G32" s="21">
        <v>0</v>
      </c>
      <c r="H32" s="21">
        <v>0</v>
      </c>
      <c r="I32" s="22">
        <f t="shared" si="0"/>
        <v>7493667.7399999993</v>
      </c>
      <c r="J32" s="23"/>
      <c r="K32" s="23"/>
      <c r="L32" s="24">
        <f t="shared" si="1"/>
        <v>0</v>
      </c>
      <c r="M32" s="25">
        <f t="shared" si="2"/>
        <v>7493667.7399999993</v>
      </c>
      <c r="N32" s="22">
        <f t="shared" si="3"/>
        <v>7493667.7399999993</v>
      </c>
      <c r="P32" s="32">
        <f>+L32/$L$34</f>
        <v>0</v>
      </c>
      <c r="Q32" s="33">
        <f>+M32/$M$34</f>
        <v>6.7806897378475492E-2</v>
      </c>
      <c r="R32" s="33">
        <f>+N32/$N$34</f>
        <v>4.2819990717164443E-3</v>
      </c>
      <c r="T32" s="3"/>
      <c r="U32" s="3"/>
      <c r="V32" s="3"/>
    </row>
    <row r="33" spans="2:22" s="2" customFormat="1" ht="15.75" thickBot="1" x14ac:dyDescent="0.3">
      <c r="B33" s="18" t="s">
        <v>22</v>
      </c>
      <c r="C33" s="21">
        <v>0</v>
      </c>
      <c r="D33" s="21">
        <v>0</v>
      </c>
      <c r="E33" s="21">
        <f>68457.33</f>
        <v>68457.33</v>
      </c>
      <c r="F33" s="21">
        <v>0</v>
      </c>
      <c r="G33" s="21">
        <v>497398.1</v>
      </c>
      <c r="H33" s="21">
        <v>747175.04999999981</v>
      </c>
      <c r="I33" s="22">
        <f t="shared" si="0"/>
        <v>1313030.4799999997</v>
      </c>
      <c r="J33" s="23"/>
      <c r="K33" s="23"/>
      <c r="L33" s="24">
        <f t="shared" si="1"/>
        <v>0</v>
      </c>
      <c r="M33" s="25">
        <f t="shared" si="2"/>
        <v>1313030.4799999997</v>
      </c>
      <c r="N33" s="22">
        <f t="shared" si="3"/>
        <v>1313030.4799999997</v>
      </c>
      <c r="P33" s="32">
        <f>+L33/$L$34</f>
        <v>0</v>
      </c>
      <c r="Q33" s="33">
        <f>+M33/$M$34</f>
        <v>1.1881034241340731E-2</v>
      </c>
      <c r="R33" s="33">
        <f>+N33/$N$34</f>
        <v>7.5028617381632089E-4</v>
      </c>
      <c r="T33" s="3"/>
      <c r="U33" s="3"/>
      <c r="V33" s="3"/>
    </row>
    <row r="34" spans="2:22" ht="15.75" thickBot="1" x14ac:dyDescent="0.3">
      <c r="B34" s="20" t="s">
        <v>24</v>
      </c>
      <c r="C34" s="26">
        <f>SUM(C5:C33)</f>
        <v>1639524722.6200008</v>
      </c>
      <c r="D34" s="26">
        <f t="shared" ref="D34:H34" si="4">SUM(D5:D33)</f>
        <v>3260577.56</v>
      </c>
      <c r="E34" s="26">
        <f t="shared" si="4"/>
        <v>87897021</v>
      </c>
      <c r="F34" s="26">
        <f t="shared" si="4"/>
        <v>8623714.4000000004</v>
      </c>
      <c r="G34" s="26">
        <f t="shared" si="4"/>
        <v>7920302.2799998242</v>
      </c>
      <c r="H34" s="26">
        <f t="shared" si="4"/>
        <v>2813214.8099999996</v>
      </c>
      <c r="I34" s="27">
        <f>SUM(I5:I33)</f>
        <v>1750039552.6699996</v>
      </c>
      <c r="J34" s="23"/>
      <c r="K34" s="23"/>
      <c r="L34" s="28">
        <f>SUM(L5:L33)</f>
        <v>1639524722.6200008</v>
      </c>
      <c r="M34" s="29">
        <f>SUM(M5:M33)</f>
        <v>110514830.04999985</v>
      </c>
      <c r="N34" s="27">
        <f>SUM(N5:N33)</f>
        <v>1750039552.6699996</v>
      </c>
      <c r="P34" s="34">
        <f>+L34/$L$34</f>
        <v>1</v>
      </c>
      <c r="Q34" s="35">
        <f>+M34/$M$34</f>
        <v>1</v>
      </c>
      <c r="R34" s="35">
        <f>+N34/$N$34</f>
        <v>1</v>
      </c>
      <c r="T34" s="3"/>
      <c r="U34" s="3"/>
      <c r="V34" s="3"/>
    </row>
    <row r="35" spans="2:22" ht="15.75" thickBot="1" x14ac:dyDescent="0.3">
      <c r="P35" s="2"/>
      <c r="Q35" s="2"/>
      <c r="S35" s="2"/>
    </row>
    <row r="36" spans="2:22" s="2" customFormat="1" ht="15.75" thickBot="1" x14ac:dyDescent="0.3">
      <c r="B36" s="4" t="s">
        <v>31</v>
      </c>
      <c r="C36" s="5" t="s">
        <v>33</v>
      </c>
      <c r="D36" s="5" t="s">
        <v>34</v>
      </c>
      <c r="E36" s="5" t="s">
        <v>35</v>
      </c>
      <c r="F36" s="5" t="s">
        <v>36</v>
      </c>
      <c r="G36" s="5" t="s">
        <v>37</v>
      </c>
      <c r="H36" s="5" t="s">
        <v>38</v>
      </c>
      <c r="I36" s="6" t="s">
        <v>24</v>
      </c>
      <c r="L36" s="7" t="s">
        <v>33</v>
      </c>
      <c r="M36" s="19" t="s">
        <v>43</v>
      </c>
      <c r="N36" s="6" t="s">
        <v>24</v>
      </c>
    </row>
    <row r="37" spans="2:22" s="2" customFormat="1" x14ac:dyDescent="0.25">
      <c r="B37" s="18" t="s">
        <v>46</v>
      </c>
      <c r="C37" s="21">
        <v>492735626.81000018</v>
      </c>
      <c r="D37" s="21">
        <v>1750689.63</v>
      </c>
      <c r="E37" s="21">
        <v>52371605.360000014</v>
      </c>
      <c r="F37" s="21">
        <v>283057.19</v>
      </c>
      <c r="G37" s="21">
        <v>0</v>
      </c>
      <c r="H37" s="21">
        <v>0</v>
      </c>
      <c r="I37" s="22">
        <v>547140978.99000025</v>
      </c>
      <c r="L37" s="24">
        <v>492735626.81000018</v>
      </c>
      <c r="M37" s="25">
        <v>54405352.180000015</v>
      </c>
      <c r="N37" s="22">
        <v>547140978.99000025</v>
      </c>
    </row>
    <row r="38" spans="2:22" s="2" customFormat="1" x14ac:dyDescent="0.25">
      <c r="B38" s="18" t="s">
        <v>47</v>
      </c>
      <c r="C38" s="21">
        <v>1146789095.8099999</v>
      </c>
      <c r="D38" s="21">
        <v>1434288.79</v>
      </c>
      <c r="E38" s="21">
        <v>35433558.309999987</v>
      </c>
      <c r="F38" s="21">
        <v>945988.61</v>
      </c>
      <c r="G38" s="21">
        <v>0</v>
      </c>
      <c r="H38" s="21">
        <v>0</v>
      </c>
      <c r="I38" s="22">
        <v>1184602931.5199997</v>
      </c>
      <c r="L38" s="24">
        <v>1146789095.8099999</v>
      </c>
      <c r="M38" s="25">
        <v>37813835.709999986</v>
      </c>
      <c r="N38" s="22">
        <v>1184602931.52</v>
      </c>
    </row>
    <row r="39" spans="2:22" s="2" customFormat="1" ht="15.75" thickBot="1" x14ac:dyDescent="0.3">
      <c r="B39" s="18" t="s">
        <v>48</v>
      </c>
      <c r="C39" s="21">
        <v>0</v>
      </c>
      <c r="D39" s="21">
        <v>75599.14</v>
      </c>
      <c r="E39" s="21">
        <v>91857.33</v>
      </c>
      <c r="F39" s="21">
        <v>7394668.5999999996</v>
      </c>
      <c r="G39" s="21">
        <v>7920302.2799998242</v>
      </c>
      <c r="H39" s="21">
        <v>2813214.8099999996</v>
      </c>
      <c r="I39" s="22">
        <v>18295642.159999821</v>
      </c>
      <c r="L39" s="24">
        <v>0</v>
      </c>
      <c r="M39" s="25">
        <v>18295642.159999825</v>
      </c>
      <c r="N39" s="22">
        <v>18295642.159999825</v>
      </c>
    </row>
    <row r="40" spans="2:22" s="2" customFormat="1" ht="15.75" thickBot="1" x14ac:dyDescent="0.3">
      <c r="B40" s="20" t="s">
        <v>24</v>
      </c>
      <c r="C40" s="26">
        <f t="shared" ref="C40:I40" si="5">SUM(C37:C39)</f>
        <v>1639524722.6200001</v>
      </c>
      <c r="D40" s="26">
        <f t="shared" si="5"/>
        <v>3260577.56</v>
      </c>
      <c r="E40" s="26">
        <f t="shared" si="5"/>
        <v>87897021</v>
      </c>
      <c r="F40" s="26">
        <f t="shared" si="5"/>
        <v>8623714.4000000004</v>
      </c>
      <c r="G40" s="26">
        <f t="shared" si="5"/>
        <v>7920302.2799998242</v>
      </c>
      <c r="H40" s="26">
        <f t="shared" si="5"/>
        <v>2813214.8099999996</v>
      </c>
      <c r="I40" s="27">
        <f t="shared" si="5"/>
        <v>1750039552.6699998</v>
      </c>
      <c r="L40" s="28">
        <f t="shared" ref="L40" si="6">+C40</f>
        <v>1639524722.6200001</v>
      </c>
      <c r="M40" s="29">
        <f t="shared" ref="M40" si="7">+H40+F40+E40+D40+G40</f>
        <v>110514830.04999983</v>
      </c>
      <c r="N40" s="27">
        <f t="shared" ref="N40" si="8">+L40+M40</f>
        <v>1750039552.6700001</v>
      </c>
    </row>
    <row r="41" spans="2:22" s="2" customFormat="1" ht="15.75" thickBot="1" x14ac:dyDescent="0.3"/>
    <row r="42" spans="2:22" ht="27.95" customHeight="1" thickBot="1" x14ac:dyDescent="0.3">
      <c r="C42" s="11" t="s">
        <v>33</v>
      </c>
      <c r="D42" s="10" t="s">
        <v>34</v>
      </c>
      <c r="E42" s="10" t="s">
        <v>35</v>
      </c>
      <c r="F42" s="10" t="s">
        <v>36</v>
      </c>
      <c r="G42" s="10" t="s">
        <v>37</v>
      </c>
      <c r="H42" s="10" t="s">
        <v>38</v>
      </c>
      <c r="I42" s="17" t="s">
        <v>41</v>
      </c>
      <c r="L42" s="8" t="s">
        <v>40</v>
      </c>
      <c r="M42" s="16" t="s">
        <v>39</v>
      </c>
      <c r="N42" s="17" t="s">
        <v>41</v>
      </c>
      <c r="P42" s="2"/>
      <c r="Q42" s="2"/>
      <c r="S42" s="2"/>
    </row>
    <row r="43" spans="2:22" ht="18.95" customHeight="1" thickBot="1" x14ac:dyDescent="0.3">
      <c r="C43" s="9">
        <f>+C34/$I$34</f>
        <v>0.93685009582704082</v>
      </c>
      <c r="D43" s="12">
        <f>+D34/$I$34</f>
        <v>1.8631450672217113E-3</v>
      </c>
      <c r="E43" s="12">
        <f>+E34/$I$34</f>
        <v>5.0225733964639432E-2</v>
      </c>
      <c r="F43" s="12">
        <f>+F34/$I$34</f>
        <v>4.9277254258870756E-3</v>
      </c>
      <c r="G43" s="12">
        <f t="shared" ref="G43" si="9">+G34/$I$34</f>
        <v>4.5257847275028615E-3</v>
      </c>
      <c r="H43" s="12">
        <f>+H34/$I$34</f>
        <v>1.6075149877086694E-3</v>
      </c>
      <c r="I43" s="13">
        <f>+I34/$I$34</f>
        <v>1</v>
      </c>
      <c r="L43" s="9">
        <f>+L34/N34</f>
        <v>0.93685009582704082</v>
      </c>
      <c r="M43" s="12">
        <f>+M34/N34</f>
        <v>6.3149904172959764E-2</v>
      </c>
      <c r="N43" s="13">
        <f>+L43+M43</f>
        <v>1.0000000000000007</v>
      </c>
      <c r="P43" s="2"/>
      <c r="Q43" s="2"/>
      <c r="S43" s="2"/>
    </row>
    <row r="44" spans="2:22" x14ac:dyDescent="0.25">
      <c r="P44" s="2"/>
      <c r="Q44" s="2"/>
      <c r="S44" s="2"/>
    </row>
    <row r="45" spans="2:22" ht="27.95" hidden="1" customHeight="1" thickBot="1" x14ac:dyDescent="0.3">
      <c r="C45" s="8" t="s">
        <v>40</v>
      </c>
      <c r="D45" s="16" t="s">
        <v>39</v>
      </c>
      <c r="P45" s="2"/>
      <c r="Q45" s="2"/>
      <c r="S45" s="2"/>
    </row>
    <row r="46" spans="2:22" ht="18.95" hidden="1" customHeight="1" thickBot="1" x14ac:dyDescent="0.3">
      <c r="C46" s="14">
        <f>+C43</f>
        <v>0.93685009582704082</v>
      </c>
      <c r="D46" s="15">
        <f>+D43+E43+F43+H43+G43</f>
        <v>6.314990417295975E-2</v>
      </c>
      <c r="P46" s="2"/>
      <c r="Q46" s="2"/>
      <c r="S46" s="2"/>
    </row>
    <row r="47" spans="2:22" ht="318" customHeight="1" x14ac:dyDescent="0.25">
      <c r="P47" s="2"/>
      <c r="Q47" s="2"/>
      <c r="S47" s="2"/>
    </row>
    <row r="68" s="2" customFormat="1" x14ac:dyDescent="0.25"/>
  </sheetData>
  <mergeCells count="2">
    <mergeCell ref="B2:I2"/>
    <mergeCell ref="L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por Inciso y UA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jmarini</dc:creator>
  <cp:lastModifiedBy>CTodesca</cp:lastModifiedBy>
  <cp:lastPrinted>2019-09-19T14:01:05Z</cp:lastPrinted>
  <dcterms:created xsi:type="dcterms:W3CDTF">2017-09-12T17:40:36Z</dcterms:created>
  <dcterms:modified xsi:type="dcterms:W3CDTF">2020-11-27T16:36:04Z</dcterms:modified>
</cp:coreProperties>
</file>